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8_{CFFD5CB9-2010-4D1F-BB8A-05F7937C1436}" xr6:coauthVersionLast="47" xr6:coauthVersionMax="47" xr10:uidLastSave="{00000000-0000-0000-0000-000000000000}"/>
  <bookViews>
    <workbookView xWindow="-108" yWindow="-108" windowWidth="23256" windowHeight="12456" activeTab="2" xr2:uid="{00000000-000D-0000-FFFF-FFFF00000000}"/>
  </bookViews>
  <sheets>
    <sheet name="README" sheetId="61" r:id="rId1"/>
    <sheet name="SpmRawData" sheetId="60" r:id="rId2"/>
    <sheet name="SPM Summary Report Data" sheetId="22" r:id="rId3"/>
    <sheet name="SPM Summary Report Notes" sheetId="59" r:id="rId4"/>
    <sheet name="DO_NOT_EDIT" sheetId="63" state="hidden" r:id="rId5"/>
  </sheets>
  <definedNames>
    <definedName name="all_ref_fields_have_text">DO_NOT_EDIT!$B$8</definedName>
    <definedName name="All_ref_fields_not_errors">DO_NOT_EDIT!$B$7</definedName>
    <definedName name="CocCode">DO_NOT_EDIT!$B$1</definedName>
    <definedName name="CocName">DO_NOT_EDIT!$B$2</definedName>
    <definedName name="FiscalYear">DO_NOT_EDIT!$B$3</definedName>
    <definedName name="HeadingLine2">DO_NOT_EDIT!$D$2</definedName>
    <definedName name="HeadingLine3">DO_NOT_EDIT!$D$3</definedName>
    <definedName name="_xlnm.Print_Area" localSheetId="0">README!$A$1:$F$31</definedName>
    <definedName name="_xlnm.Print_Area" localSheetId="2">'SPM Summary Report Data'!$A$1:$J$126</definedName>
    <definedName name="_xlnm.Print_Area" localSheetId="3">'SPM Summary Report Notes'!$A$1:$C$14</definedName>
    <definedName name="_xlnm.Print_Area" localSheetId="1">SpmRawData!$A$3</definedName>
    <definedName name="_xlnm.Print_Titles" localSheetId="2">'SPM Summary Report Data'!$1:$3</definedName>
    <definedName name="ReportEndDate">DO_NOT_EDIT!$B$5</definedName>
    <definedName name="ReportStartDate">DO_NOT_EDIT!$B$4</definedName>
    <definedName name="show_heading_section">DO_NOT_EDIT!$B$9</definedName>
    <definedName name="SPM_Measure2">'SPM Summary Report Data'!$A$22:$J$29</definedName>
    <definedName name="SPM_Table2">'SPM Summary Report Data'!$A$22:$J$29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2" l="1"/>
  <c r="B7" i="59" l="1"/>
  <c r="B8" i="59"/>
  <c r="B9" i="59"/>
  <c r="B10" i="59"/>
  <c r="B11" i="59"/>
  <c r="B12" i="59"/>
  <c r="B13" i="59"/>
  <c r="B14" i="59"/>
  <c r="F122" i="22"/>
  <c r="E122" i="22"/>
  <c r="D122" i="22"/>
  <c r="C122" i="22"/>
  <c r="B122" i="22"/>
  <c r="F121" i="22"/>
  <c r="E121" i="22"/>
  <c r="D121" i="22"/>
  <c r="C121" i="22"/>
  <c r="B121" i="22"/>
  <c r="F120" i="22"/>
  <c r="E120" i="22"/>
  <c r="D120" i="22"/>
  <c r="C120" i="22"/>
  <c r="B120" i="22"/>
  <c r="F119" i="22"/>
  <c r="E119" i="22"/>
  <c r="D119" i="22"/>
  <c r="C119" i="22"/>
  <c r="B119" i="22"/>
  <c r="B114" i="22"/>
  <c r="B113" i="22"/>
  <c r="B112" i="22"/>
  <c r="J29" i="22"/>
  <c r="I29" i="22"/>
  <c r="H29" i="22"/>
  <c r="G29" i="22"/>
  <c r="F29" i="22"/>
  <c r="E29" i="22"/>
  <c r="D29" i="22"/>
  <c r="C29" i="22"/>
  <c r="B29" i="22"/>
  <c r="J28" i="22"/>
  <c r="I28" i="22"/>
  <c r="H28" i="22"/>
  <c r="G28" i="22"/>
  <c r="F28" i="22"/>
  <c r="E28" i="22"/>
  <c r="D28" i="22"/>
  <c r="C28" i="22"/>
  <c r="B28" i="22"/>
  <c r="J27" i="22"/>
  <c r="I27" i="22"/>
  <c r="H27" i="22"/>
  <c r="G27" i="22"/>
  <c r="F27" i="22"/>
  <c r="E27" i="22"/>
  <c r="D27" i="22"/>
  <c r="C27" i="22"/>
  <c r="B27" i="22"/>
  <c r="J26" i="22"/>
  <c r="I26" i="22"/>
  <c r="H26" i="22"/>
  <c r="G26" i="22"/>
  <c r="F26" i="22"/>
  <c r="E26" i="22"/>
  <c r="D26" i="22"/>
  <c r="C26" i="22"/>
  <c r="B26" i="22"/>
  <c r="J25" i="22"/>
  <c r="I25" i="22"/>
  <c r="H25" i="22"/>
  <c r="G25" i="22"/>
  <c r="F25" i="22"/>
  <c r="E25" i="22"/>
  <c r="D25" i="22"/>
  <c r="C25" i="22"/>
  <c r="B25" i="22"/>
  <c r="J24" i="22"/>
  <c r="I24" i="22"/>
  <c r="H24" i="22"/>
  <c r="G24" i="22"/>
  <c r="F24" i="22"/>
  <c r="E24" i="22"/>
  <c r="D24" i="22"/>
  <c r="C24" i="22"/>
  <c r="B24" i="22"/>
  <c r="D18" i="22"/>
  <c r="C18" i="22"/>
  <c r="B18" i="22"/>
  <c r="D17" i="22"/>
  <c r="C17" i="22"/>
  <c r="B17" i="22"/>
  <c r="D12" i="22"/>
  <c r="C12" i="22"/>
  <c r="B12" i="22"/>
  <c r="D11" i="22"/>
  <c r="C11" i="22"/>
  <c r="B106" i="22"/>
  <c r="B107" i="22"/>
  <c r="B108" i="22"/>
  <c r="B102" i="22"/>
  <c r="B101" i="22"/>
  <c r="B100" i="22"/>
  <c r="B99" i="22"/>
  <c r="B94" i="22"/>
  <c r="B93" i="22"/>
  <c r="B92" i="22"/>
  <c r="B88" i="22"/>
  <c r="B87" i="22"/>
  <c r="B86" i="22"/>
  <c r="B80" i="22"/>
  <c r="B79" i="22"/>
  <c r="B78" i="22"/>
  <c r="B74" i="22"/>
  <c r="B73" i="22"/>
  <c r="B72" i="22"/>
  <c r="B68" i="22"/>
  <c r="B67" i="22"/>
  <c r="B66" i="22"/>
  <c r="B62" i="22"/>
  <c r="B61" i="22"/>
  <c r="B60" i="22"/>
  <c r="B56" i="22"/>
  <c r="B55" i="22"/>
  <c r="B54" i="22"/>
  <c r="B50" i="22"/>
  <c r="B49" i="22"/>
  <c r="B48" i="22"/>
  <c r="B42" i="22"/>
  <c r="B41" i="22"/>
  <c r="B40" i="22"/>
  <c r="B39" i="22"/>
  <c r="B18" i="63"/>
  <c r="B19" i="63" s="1"/>
  <c r="B14" i="63"/>
  <c r="B16" i="63" s="1"/>
  <c r="C23" i="63"/>
  <c r="C24" i="63"/>
  <c r="C25" i="63"/>
  <c r="C26" i="63"/>
  <c r="C27" i="63"/>
  <c r="C28" i="63"/>
  <c r="C29" i="63"/>
  <c r="C30" i="63"/>
  <c r="C31" i="63"/>
  <c r="C32" i="63"/>
  <c r="C33" i="63"/>
  <c r="C34" i="63"/>
  <c r="C35" i="63"/>
  <c r="C36" i="63"/>
  <c r="C37" i="63"/>
  <c r="C38" i="63"/>
  <c r="C39" i="63"/>
  <c r="C40" i="63"/>
  <c r="C41" i="63"/>
  <c r="C42" i="63"/>
  <c r="C43" i="63"/>
  <c r="C44" i="63"/>
  <c r="C45" i="63"/>
  <c r="C46" i="63"/>
  <c r="C47" i="63"/>
  <c r="C48" i="63"/>
  <c r="C49" i="63"/>
  <c r="C50" i="63"/>
  <c r="C51" i="63"/>
  <c r="C52" i="63"/>
  <c r="C53" i="63"/>
  <c r="C54" i="63"/>
  <c r="C55" i="63"/>
  <c r="C56" i="63"/>
  <c r="C57" i="63"/>
  <c r="C58" i="63"/>
  <c r="C59" i="63"/>
  <c r="C60" i="63"/>
  <c r="C61" i="63"/>
  <c r="C62" i="63"/>
  <c r="C63" i="63"/>
  <c r="C64" i="63"/>
  <c r="C65" i="63"/>
  <c r="C66" i="63"/>
  <c r="C67" i="63"/>
  <c r="C68" i="63"/>
  <c r="C69" i="63"/>
  <c r="C70" i="63"/>
  <c r="C71" i="63"/>
  <c r="C72" i="63"/>
  <c r="C73" i="63"/>
  <c r="C74" i="63"/>
  <c r="C75" i="63"/>
  <c r="C76" i="63"/>
  <c r="C77" i="63"/>
  <c r="C78" i="63"/>
  <c r="C79" i="63"/>
  <c r="C80" i="63"/>
  <c r="C81" i="63"/>
  <c r="C82" i="63"/>
  <c r="C83" i="63"/>
  <c r="C84" i="63"/>
  <c r="C85" i="63"/>
  <c r="C86" i="63"/>
  <c r="C87" i="63"/>
  <c r="C88" i="63"/>
  <c r="C89" i="63"/>
  <c r="C90" i="63"/>
  <c r="C91" i="63"/>
  <c r="C92" i="63"/>
  <c r="C93" i="63"/>
  <c r="C94" i="63"/>
  <c r="C95" i="63"/>
  <c r="C96" i="63"/>
  <c r="C97" i="63"/>
  <c r="C98" i="63"/>
  <c r="C99" i="63"/>
  <c r="C100" i="63"/>
  <c r="C101" i="63"/>
  <c r="C102" i="63"/>
  <c r="C103" i="63"/>
  <c r="C104" i="63"/>
  <c r="C105" i="63"/>
  <c r="C106" i="63"/>
  <c r="C107" i="63"/>
  <c r="C108" i="63"/>
  <c r="C109" i="63"/>
  <c r="C110" i="63"/>
  <c r="C111" i="63"/>
  <c r="C112" i="63"/>
  <c r="C113" i="63"/>
  <c r="C114" i="63"/>
  <c r="C115" i="63"/>
  <c r="C116" i="63"/>
  <c r="C117" i="63"/>
  <c r="C118" i="63"/>
  <c r="C119" i="63"/>
  <c r="C120" i="63"/>
  <c r="C121" i="63"/>
  <c r="C122" i="63"/>
  <c r="C123" i="63"/>
  <c r="C124" i="63"/>
  <c r="C125" i="63"/>
  <c r="C126" i="63"/>
  <c r="C127" i="63"/>
  <c r="C128" i="63"/>
  <c r="C129" i="63"/>
  <c r="C130" i="63"/>
  <c r="C131" i="63"/>
  <c r="C132" i="63"/>
  <c r="C133" i="63"/>
  <c r="C134" i="63"/>
  <c r="C135" i="63"/>
  <c r="C136" i="63"/>
  <c r="C137" i="63"/>
  <c r="C138" i="63"/>
  <c r="C139" i="63"/>
  <c r="C140" i="63"/>
  <c r="C141" i="63"/>
  <c r="C142" i="63"/>
  <c r="C143" i="63"/>
  <c r="C144" i="63"/>
  <c r="C145" i="63"/>
  <c r="C146" i="63"/>
  <c r="C147" i="63"/>
  <c r="C148" i="63"/>
  <c r="C149" i="63"/>
  <c r="C150" i="63"/>
  <c r="C151" i="63"/>
  <c r="C152" i="63"/>
  <c r="C153" i="63"/>
  <c r="C154" i="63"/>
  <c r="C155" i="63"/>
  <c r="C156" i="63"/>
  <c r="C157" i="63"/>
  <c r="C158" i="63"/>
  <c r="C159" i="63"/>
  <c r="C160" i="63"/>
  <c r="C161" i="63"/>
  <c r="C162" i="63"/>
  <c r="C163" i="63"/>
  <c r="C164" i="63"/>
  <c r="C165" i="63"/>
  <c r="C166" i="63"/>
  <c r="C167" i="63"/>
  <c r="C168" i="63"/>
  <c r="C169" i="63"/>
  <c r="C170" i="63"/>
  <c r="C171" i="63"/>
  <c r="C22" i="63"/>
  <c r="B2" i="63"/>
  <c r="B3" i="63"/>
  <c r="B4" i="63"/>
  <c r="B5" i="63"/>
  <c r="B1" i="63"/>
  <c r="B23" i="63"/>
  <c r="B24" i="63"/>
  <c r="B25" i="63"/>
  <c r="B26" i="63"/>
  <c r="B27" i="63"/>
  <c r="B28" i="63"/>
  <c r="B29" i="63"/>
  <c r="B30" i="63"/>
  <c r="B31" i="63"/>
  <c r="B32" i="63"/>
  <c r="B33" i="63"/>
  <c r="B34" i="63"/>
  <c r="B35" i="63"/>
  <c r="B36" i="63"/>
  <c r="B37" i="63"/>
  <c r="B38" i="63"/>
  <c r="B39" i="63"/>
  <c r="B40" i="63"/>
  <c r="B41" i="63"/>
  <c r="B42" i="63"/>
  <c r="B43" i="63"/>
  <c r="B44" i="63"/>
  <c r="B45" i="63"/>
  <c r="B46" i="63"/>
  <c r="B47" i="63"/>
  <c r="B48" i="63"/>
  <c r="B49" i="63"/>
  <c r="B50" i="63"/>
  <c r="B51" i="63"/>
  <c r="B52" i="63"/>
  <c r="B53" i="63"/>
  <c r="B54" i="63"/>
  <c r="B55" i="63"/>
  <c r="B56" i="63"/>
  <c r="B57" i="63"/>
  <c r="B58" i="63"/>
  <c r="B59" i="63"/>
  <c r="B60" i="63"/>
  <c r="B61" i="63"/>
  <c r="B62" i="63"/>
  <c r="B63" i="63"/>
  <c r="B64" i="63"/>
  <c r="B65" i="63"/>
  <c r="B66" i="63"/>
  <c r="B67" i="63"/>
  <c r="B68" i="63"/>
  <c r="B69" i="63"/>
  <c r="B70" i="63"/>
  <c r="B71" i="63"/>
  <c r="B72" i="63"/>
  <c r="B73" i="63"/>
  <c r="B74" i="63"/>
  <c r="B75" i="63"/>
  <c r="B76" i="63"/>
  <c r="B77" i="63"/>
  <c r="B78" i="63"/>
  <c r="B79" i="63"/>
  <c r="B80" i="63"/>
  <c r="B81" i="63"/>
  <c r="B82" i="63"/>
  <c r="B83" i="63"/>
  <c r="B84" i="63"/>
  <c r="B85" i="63"/>
  <c r="B86" i="63"/>
  <c r="B87" i="63"/>
  <c r="B88" i="63"/>
  <c r="B89" i="63"/>
  <c r="B90" i="63"/>
  <c r="B91" i="63"/>
  <c r="B92" i="63"/>
  <c r="B93" i="63"/>
  <c r="B94" i="63"/>
  <c r="B95" i="63"/>
  <c r="B96" i="63"/>
  <c r="B97" i="63"/>
  <c r="B98" i="63"/>
  <c r="B99" i="63"/>
  <c r="B100" i="63"/>
  <c r="B101" i="63"/>
  <c r="B102" i="63"/>
  <c r="B103" i="63"/>
  <c r="B104" i="63"/>
  <c r="B105" i="63"/>
  <c r="B106" i="63"/>
  <c r="B107" i="63"/>
  <c r="B108" i="63"/>
  <c r="B109" i="63"/>
  <c r="B110" i="63"/>
  <c r="B111" i="63"/>
  <c r="B112" i="63"/>
  <c r="B113" i="63"/>
  <c r="B114" i="63"/>
  <c r="B115" i="63"/>
  <c r="B116" i="63"/>
  <c r="B117" i="63"/>
  <c r="B118" i="63"/>
  <c r="B119" i="63"/>
  <c r="B120" i="63"/>
  <c r="B121" i="63"/>
  <c r="B122" i="63"/>
  <c r="B123" i="63"/>
  <c r="B124" i="63"/>
  <c r="B125" i="63"/>
  <c r="B126" i="63"/>
  <c r="B127" i="63"/>
  <c r="B128" i="63"/>
  <c r="B129" i="63"/>
  <c r="B130" i="63"/>
  <c r="B131" i="63"/>
  <c r="B132" i="63"/>
  <c r="B133" i="63"/>
  <c r="B134" i="63"/>
  <c r="B135" i="63"/>
  <c r="B136" i="63"/>
  <c r="B137" i="63"/>
  <c r="B138" i="63"/>
  <c r="B139" i="63"/>
  <c r="B140" i="63"/>
  <c r="B141" i="63"/>
  <c r="B142" i="63"/>
  <c r="B143" i="63"/>
  <c r="B144" i="63"/>
  <c r="B145" i="63"/>
  <c r="B146" i="63"/>
  <c r="B147" i="63"/>
  <c r="B148" i="63"/>
  <c r="B149" i="63"/>
  <c r="B150" i="63"/>
  <c r="B151" i="63"/>
  <c r="B152" i="63"/>
  <c r="B153" i="63"/>
  <c r="B154" i="63"/>
  <c r="B155" i="63"/>
  <c r="B156" i="63"/>
  <c r="B157" i="63"/>
  <c r="B158" i="63"/>
  <c r="B159" i="63"/>
  <c r="B160" i="63"/>
  <c r="B161" i="63"/>
  <c r="B162" i="63"/>
  <c r="B163" i="63"/>
  <c r="B164" i="63"/>
  <c r="B165" i="63"/>
  <c r="B166" i="63"/>
  <c r="B167" i="63"/>
  <c r="B168" i="63"/>
  <c r="B169" i="63"/>
  <c r="B170" i="63"/>
  <c r="B171" i="63"/>
  <c r="B22" i="63"/>
  <c r="B8" i="63" l="1"/>
  <c r="B7" i="63"/>
  <c r="B9" i="63" l="1"/>
  <c r="D2" i="63"/>
  <c r="D3" i="63"/>
  <c r="A2" i="61" l="1"/>
  <c r="A2" i="59"/>
  <c r="A2" i="22"/>
  <c r="A3" i="59"/>
  <c r="A3" i="22"/>
  <c r="A3" i="61"/>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<sst xmlns="http://schemas.openxmlformats.org/spreadsheetml/2006/main" count="613" uniqueCount="283">
  <si>
    <t>SPM Data Report</t>
  </si>
  <si>
    <t>Measure 1: Length of Time Persons Remain Homeless</t>
  </si>
  <si>
    <t>Metric 1.1: Change in the average and median length of time persons are homeless in ES and SH projects.</t>
  </si>
  <si>
    <t>Metric 1.2: Change in the average and median length of time persons are homeless in ES, SH, and TH projects.</t>
  </si>
  <si>
    <t>a. This measure is of the client’s entry, exit, and bed night dates strictly as entered in the HMIS system.</t>
  </si>
  <si>
    <t>[</t>
  </si>
  <si>
    <t>Universe (Persons)</t>
  </si>
  <si>
    <t>Average LOT Homeless (bed nights)</t>
  </si>
  <si>
    <t>Median LOT Homeless (bed nights)</t>
  </si>
  <si>
    <t>1.1 Persons in ES-EE, ES-NbN, and SH</t>
  </si>
  <si>
    <t>ESSHUniverse_1A</t>
  </si>
  <si>
    <t>ESSHAvgTime_1A</t>
  </si>
  <si>
    <t>ESSHMedianTime_1A</t>
  </si>
  <si>
    <t>1.2 Persons in ES-EE, ES-NbN, SH, and TH</t>
  </si>
  <si>
    <t>ESSHTHUniverse_1A</t>
  </si>
  <si>
    <t>ESSHTHAvgTime_1A</t>
  </si>
  <si>
    <t>ESSHTHMedianTime_1A</t>
  </si>
  <si>
    <t>b. This measure is based on data element 3.917</t>
  </si>
  <si>
    <t>Metric</t>
  </si>
  <si>
    <t>1.1 Persons in ES-EE, ES-NbN, SH, and PH (prior to “housing move in”)</t>
  </si>
  <si>
    <t>ESSHUniverse_1B</t>
  </si>
  <si>
    <t>ESSHAvgTime_1B</t>
  </si>
  <si>
    <t>ESSHMedianTime_1B</t>
  </si>
  <si>
    <t>1.2 Persons in ES-EE, ES-NbN, SH, TH, and PH (prior to “housing move in”)</t>
  </si>
  <si>
    <t>ESSHTHUniverse_1B</t>
  </si>
  <si>
    <t>ESSHTHAvgTime_1B</t>
  </si>
  <si>
    <t>ESSHTHMedianTime_1B</t>
  </si>
  <si>
    <t>Measure 2: Returns to Homelessness for Persons who Exit to Permanent Housing (PH) Destinations</t>
  </si>
  <si>
    <t>Total # of Persons Exited to a PH Destination (2 Yrs Prior)</t>
  </si>
  <si>
    <t>Returns to Homelessness in Less than 6 Months (0 - 180 days)</t>
  </si>
  <si>
    <t>Returns to Homelessness from 6 to 12 Months (181 - 365 days)</t>
  </si>
  <si>
    <t>Returns to Homelessness from 13 to 24 Months (366 - 730 days)</t>
  </si>
  <si>
    <t>Number of Returns in 2 Years</t>
  </si>
  <si>
    <t>Count</t>
  </si>
  <si>
    <t>% of Returns</t>
  </si>
  <si>
    <t>% of Returns4</t>
  </si>
  <si>
    <t>% of Returns6</t>
  </si>
  <si>
    <t>% of Returns8</t>
  </si>
  <si>
    <t>Exit was from SO</t>
  </si>
  <si>
    <t>SOExitPH_2</t>
  </si>
  <si>
    <t>SOReturn0to180_2</t>
  </si>
  <si>
    <t>SOReturn0to180_2-pct</t>
  </si>
  <si>
    <t>SOReturn181to365_2</t>
  </si>
  <si>
    <t>SOReturn181to365_2-pct</t>
  </si>
  <si>
    <t>SOReturn366to730_2</t>
  </si>
  <si>
    <t>SOReturn366to730_2-pct</t>
  </si>
  <si>
    <t>SOExitPHTotal_2</t>
  </si>
  <si>
    <t>SOExitPHTotal_2-pct</t>
  </si>
  <si>
    <t>Exit was from ES</t>
  </si>
  <si>
    <t>ESExitPH_2</t>
  </si>
  <si>
    <t>ESReturn0to180_2</t>
  </si>
  <si>
    <t>ESReturn0to180_2-pct</t>
  </si>
  <si>
    <t>ESReturn181to365_2</t>
  </si>
  <si>
    <t>ESReturn181to365_2-pct</t>
  </si>
  <si>
    <t>ESReturn366to730_2</t>
  </si>
  <si>
    <t>ESReturn366to730_2-pct</t>
  </si>
  <si>
    <t>ESExitPHTotal_2</t>
  </si>
  <si>
    <t>ESExitPHTotal_2-pct</t>
  </si>
  <si>
    <t>Exit was from TH</t>
  </si>
  <si>
    <t>THExitPH_2</t>
  </si>
  <si>
    <t>THReturn0to180_2</t>
  </si>
  <si>
    <t>THReturn0to180_2-pct</t>
  </si>
  <si>
    <t>THReturn181to365_2</t>
  </si>
  <si>
    <t>THReturn181to365_2-pct</t>
  </si>
  <si>
    <t>THReturn366to730_2</t>
  </si>
  <si>
    <t>THReturn366to730_2-pct</t>
  </si>
  <si>
    <t>THExitPHTotal_2</t>
  </si>
  <si>
    <t>THExitPHTotal_2-pct</t>
  </si>
  <si>
    <t>Exit was from SH</t>
  </si>
  <si>
    <t>SHExitPH_2</t>
  </si>
  <si>
    <t>SHReturn0to180_2</t>
  </si>
  <si>
    <t>SHReturn0to180_2-pct</t>
  </si>
  <si>
    <t>SHReturn181to365_2</t>
  </si>
  <si>
    <t>SHReturn181to365_2-pct</t>
  </si>
  <si>
    <t>SHReturn366to730_2</t>
  </si>
  <si>
    <t>SHReturn366to730_2-pct</t>
  </si>
  <si>
    <t>SHExitPHTotal_2</t>
  </si>
  <si>
    <t>SHExitPHTotal_2-pct</t>
  </si>
  <si>
    <t>Exit was from PH</t>
  </si>
  <si>
    <t>PHExitPH_2</t>
  </si>
  <si>
    <t>PHReturn0to180_2</t>
  </si>
  <si>
    <t>PHReturn0to180_2-pct</t>
  </si>
  <si>
    <t>PHReturn181to365_2</t>
  </si>
  <si>
    <t>PHReturn181to365_2-pct</t>
  </si>
  <si>
    <t>PHReturn366to730_2</t>
  </si>
  <si>
    <t>PHReturn366to730_2-pct</t>
  </si>
  <si>
    <t>PHExitPHTotal_2</t>
  </si>
  <si>
    <t>PHExitPHTotal_2-pct</t>
  </si>
  <si>
    <t>TOTAL Returns to Homelessness</t>
  </si>
  <si>
    <t>TotExitPH_2</t>
  </si>
  <si>
    <t>TotReturn0to180_2</t>
  </si>
  <si>
    <t>TotReturn0to180_2-pct</t>
  </si>
  <si>
    <t>TotReturn181to365_2</t>
  </si>
  <si>
    <t>TotReturn181to365_2-pct</t>
  </si>
  <si>
    <t>TotReturn366to730_2</t>
  </si>
  <si>
    <t>TotReturn366to730_2-pct</t>
  </si>
  <si>
    <t>TotExitPHTotal_2</t>
  </si>
  <si>
    <t>TotExitPHTotal_2-pct</t>
  </si>
  <si>
    <t>Measure 3: Number of Homeless Persons</t>
  </si>
  <si>
    <t>Metric 3.1 – Change in PIT Counts</t>
  </si>
  <si>
    <t>Please refer to PIT section for relevant data.</t>
  </si>
  <si>
    <t>Metric 3.2 – Change in Annual Counts</t>
  </si>
  <si>
    <t>This measures the change in annual counts of sheltered homeless persons in HMIS.</t>
  </si>
  <si>
    <t>Value</t>
  </si>
  <si>
    <t>Universe: Unduplicated Total sheltered homeless persons</t>
  </si>
  <si>
    <t>TotalAnnual_3</t>
  </si>
  <si>
    <t>Emergency Shelter Total</t>
  </si>
  <si>
    <t>ESAnnual_3</t>
  </si>
  <si>
    <t>Safe Haven Total</t>
  </si>
  <si>
    <t>SHAnnual_3</t>
  </si>
  <si>
    <t>Transitional Housing Total</t>
  </si>
  <si>
    <t>THAnnual_3</t>
  </si>
  <si>
    <t>Measure 4: Employment and Income Growth for Homeless Persons in CoC Program-funded Projects</t>
  </si>
  <si>
    <t>Metric 4.1 – Change in earned income for adult system stayers during the reporting period</t>
  </si>
  <si>
    <t>Universe: Number of adults (system stayers)</t>
  </si>
  <si>
    <t>AdultStayers_4</t>
  </si>
  <si>
    <t>Number of adults with increased earned income</t>
  </si>
  <si>
    <t>IncreaseEarned4_1</t>
  </si>
  <si>
    <t>Percentage of adults who increased earned income</t>
  </si>
  <si>
    <t>IncreaseEarned4_1-pct</t>
  </si>
  <si>
    <t>Metric 4.2 – Change in non-employment cash income for adult system stayers during the reporting period</t>
  </si>
  <si>
    <t>Number of adults with increased non-employment cash income</t>
  </si>
  <si>
    <t>IncreaseOther4_2</t>
  </si>
  <si>
    <t>Percentage of adults who increased non-employment cash income</t>
  </si>
  <si>
    <t>IncreaseOther4_2-pct</t>
  </si>
  <si>
    <t>Metric 4.3 – Change in total income for adult system stayers during the reporting period</t>
  </si>
  <si>
    <t>Number of adults with increased total income</t>
  </si>
  <si>
    <t>IncreaseTotal4_3</t>
  </si>
  <si>
    <t>Percentage of adults who increased total income</t>
  </si>
  <si>
    <t>IncreaseTotal4_3-pct</t>
  </si>
  <si>
    <t>Metric 4.4 – Change in earned income for adult system leavers</t>
  </si>
  <si>
    <t>Universe: Number of adults who exited (system leavers)</t>
  </si>
  <si>
    <t>AdultLeavers_4</t>
  </si>
  <si>
    <t>Number of adults who exited with increased earned income</t>
  </si>
  <si>
    <t>IncreaseEarned4_4</t>
  </si>
  <si>
    <t>IncreaseEarned4_4-pct</t>
  </si>
  <si>
    <t>Metric 4.5 – Change in non-employment cash income for adult system leavers</t>
  </si>
  <si>
    <t>Number of adults who exited with increased non-employment cash income</t>
  </si>
  <si>
    <t>IncreaseOther4_5</t>
  </si>
  <si>
    <t>IncreaseOther4_5-pct</t>
  </si>
  <si>
    <t>Metric 4.6 – Change in total income for adult system leavers</t>
  </si>
  <si>
    <t>Number of adults who exited with increased total income</t>
  </si>
  <si>
    <t>IncreaseTotal4_6</t>
  </si>
  <si>
    <t>IncreaseTotal4_6-pct</t>
  </si>
  <si>
    <t>Measure 5: Number of Persons who Become Homeless for the First Time</t>
  </si>
  <si>
    <t>Metric 5.1 – Change in the number of persons entering ES, SH, and TH projects with no prior enrollments in HMIS</t>
  </si>
  <si>
    <t>Universe: Person with entries into ES-EE, ES-NbN, SH or TH during the reporting period.</t>
  </si>
  <si>
    <t>EnterESSHTH5_1</t>
  </si>
  <si>
    <t>Of persons above, count those who were in ES-EE, ES-NbN, SH, TH or any PH within 24 months prior to their entry during the reporting year.</t>
  </si>
  <si>
    <t>ESSHTHWithPriorSvc5_1</t>
  </si>
  <si>
    <t>Of persons above, count those who did not have entries in ES-EE, ES-NbN, SH, TH or PH in the previous 24 months. (i.e. Number of persons experiencing homelessness for the first time)</t>
  </si>
  <si>
    <t>ESSHTHWoPriorSvc5_1</t>
  </si>
  <si>
    <t>Metric 5.2 – Change in the number of persons entering ES, SH, TH, and PH projects with no prior enrollments in HMIS</t>
  </si>
  <si>
    <t>Universe: Person with entries into ES, SH, TH or PH during the reporting period.</t>
  </si>
  <si>
    <t>EnterESSHTHPH5_2</t>
  </si>
  <si>
    <t>Of persons above, count those who were in ES, SH, TH or any PH within 24 months prior to their entry during the reporting year.</t>
  </si>
  <si>
    <t>ESSHTHPHWithPriorSvc5_2</t>
  </si>
  <si>
    <t>Of persons above, count those who did not have entries in ES, SH, TH or PH in the previous 24 months. (i.e. Number of persons experiencing homelessness for the first time.)</t>
  </si>
  <si>
    <t>ESSHTHPHWoPriorSvc5_1</t>
  </si>
  <si>
    <t>Metric 7a.1 – Change in SO exits to temp. destinations, some institutional destinations, and permanent housing destinations</t>
  </si>
  <si>
    <t>Universe: Persons who exit Street Outreach</t>
  </si>
  <si>
    <t>SOExit_7</t>
  </si>
  <si>
    <t>Of persons above, those who exited to temporary &amp; some institutional destinations</t>
  </si>
  <si>
    <t>SOExitTempInst_7</t>
  </si>
  <si>
    <t>Of the persons above, those who exited to permanent housing destinations</t>
  </si>
  <si>
    <t>SOExitPH_7</t>
  </si>
  <si>
    <t>% Successful exits</t>
  </si>
  <si>
    <t>SOExitSuccess_7-pct</t>
  </si>
  <si>
    <t>Metric 7b.1 – Change in ES, SH, TH, and PH-RRH exits to permanent housing destinations</t>
  </si>
  <si>
    <t>Universe: Persons in ES-EE, ES-NbN, SH, TH and PH-RRH who exited, plus persons in other PH projects who exited without moving into housing</t>
  </si>
  <si>
    <t>ESSHTHRRHExit_7</t>
  </si>
  <si>
    <t>ESSHTHRRHToPH_7</t>
  </si>
  <si>
    <t>ExitToPHSuccess_7-pct</t>
  </si>
  <si>
    <t>Metric 7b.2 – Change in PH exits to permanent housing destinations or retention of permanent housing</t>
  </si>
  <si>
    <t>Universe: Persons in all PH projects except PH-RRH who exited after moving into housing, or who moved into housing and remained in the PH project</t>
  </si>
  <si>
    <t>PHClients_7</t>
  </si>
  <si>
    <t>Of persons above, those who remained in applicable PH projects and those who exited to permanent housing destinations</t>
  </si>
  <si>
    <t>PHClientsStayOrExitPH_7</t>
  </si>
  <si>
    <t>% Successful exits/retention</t>
  </si>
  <si>
    <t>PHClientExitSuccess_7-pct</t>
  </si>
  <si>
    <t>System Performance Measures Data Quality</t>
  </si>
  <si>
    <t xml:space="preserve">Data coverage and quality will allow HUD to better interpret your SPM submissions. </t>
  </si>
  <si>
    <t>All ES, SH</t>
  </si>
  <si>
    <t>All TH</t>
  </si>
  <si>
    <t>All PSH, OPH</t>
  </si>
  <si>
    <t>All RRH</t>
  </si>
  <si>
    <t>All Street Outreach</t>
  </si>
  <si>
    <t>Unduplicated Persons Served (HMIS)</t>
  </si>
  <si>
    <t>ESSH_UndupHMIS_DQ</t>
  </si>
  <si>
    <t>TH_UndupHMIS_DQ</t>
  </si>
  <si>
    <t>PSHOPH_UndupHMIS_DQ</t>
  </si>
  <si>
    <t>RRH_UndupHMIS_DQ</t>
  </si>
  <si>
    <t>StOutreach_UndupHMIS_DQ</t>
  </si>
  <si>
    <t>Total Leavers (HMIS)</t>
  </si>
  <si>
    <t>ESSH_LeaversHMIS_DQ</t>
  </si>
  <si>
    <t>TH_LeaversHMIS_DQ</t>
  </si>
  <si>
    <t>PSHOPH_LeaversHMIS_DQ</t>
  </si>
  <si>
    <t>RRH_LeaversHMIS_DQ</t>
  </si>
  <si>
    <t>StOutreach_LeaversHMIS_DQ</t>
  </si>
  <si>
    <t>Destination of Don’t Know, Refused, or Missing (HMIS)</t>
  </si>
  <si>
    <t>ESSH_DkRMHMIS_DQ</t>
  </si>
  <si>
    <t>TH_DkRMHMIS_DQ</t>
  </si>
  <si>
    <t>PSHOPH_DkRMHMIS_DQ</t>
  </si>
  <si>
    <t>RRH_DkRMHMIS_DQ</t>
  </si>
  <si>
    <t>StOutreach_DkRMHMIS_DQ</t>
  </si>
  <si>
    <t>Destination Error Rate (Calculated)</t>
  </si>
  <si>
    <t>ESSH_DestErrRt_DQ</t>
  </si>
  <si>
    <t>TH_DestErrRt_DQ</t>
  </si>
  <si>
    <t>PSHOPH_DestErrRt_DQ</t>
  </si>
  <si>
    <t>RRH_DestErrRt_DQ</t>
  </si>
  <si>
    <t>StOutreach_DestErrRt_DQ</t>
  </si>
  <si>
    <t>Notes For Each SPM Measure</t>
  </si>
  <si>
    <t>Measure</t>
  </si>
  <si>
    <t>Notes</t>
  </si>
  <si>
    <t>Measure 1</t>
  </si>
  <si>
    <t>M1_Notes</t>
  </si>
  <si>
    <t>Measure 2</t>
  </si>
  <si>
    <t>M2_Notes</t>
  </si>
  <si>
    <t>Measure 3</t>
  </si>
  <si>
    <t>M3_Notes</t>
  </si>
  <si>
    <t>Measure 4</t>
  </si>
  <si>
    <t>M4_Notes</t>
  </si>
  <si>
    <t>Measure 5</t>
  </si>
  <si>
    <t>M5_Notes</t>
  </si>
  <si>
    <t>Measure 6</t>
  </si>
  <si>
    <t>M6_Notes</t>
  </si>
  <si>
    <t>Measure 7</t>
  </si>
  <si>
    <t>M7_Notes</t>
  </si>
  <si>
    <t>Data Quality</t>
  </si>
  <si>
    <t>DQ_Notes</t>
  </si>
  <si>
    <t>CocCode</t>
  </si>
  <si>
    <t>ReportDateTime</t>
  </si>
  <si>
    <t>ReportStartDate</t>
  </si>
  <si>
    <t>ReportEndDate</t>
  </si>
  <si>
    <t>SoftwareName</t>
  </si>
  <si>
    <t>SourceContactFirst</t>
  </si>
  <si>
    <t>SourceContactLast</t>
  </si>
  <si>
    <t>SourceContactEmail</t>
  </si>
  <si>
    <t>FiscalYear</t>
  </si>
  <si>
    <t>CocName</t>
  </si>
  <si>
    <t>SpmDatasetID</t>
  </si>
  <si>
    <t>SpmDatasetCreatorFullName</t>
  </si>
  <si>
    <t>SpmDatasetCreatorEmail</t>
  </si>
  <si>
    <t>SpmDatasetCreationType</t>
  </si>
  <si>
    <t>SpmSubmitterFullName</t>
  </si>
  <si>
    <t>SpmSubmitterEmail</t>
  </si>
  <si>
    <t>SpmLatestManualEditDateTime</t>
  </si>
  <si>
    <t>SpmLatestManualEditUserFullName</t>
  </si>
  <si>
    <t>SpmLatestManualEditUserEmail</t>
  </si>
  <si>
    <t>SpmSubmittedOn</t>
  </si>
  <si>
    <t>SpmDeadlineDateTime</t>
  </si>
  <si>
    <t>SpmDatasetStatus</t>
  </si>
  <si>
    <t>SubmittedByDeadline</t>
  </si>
  <si>
    <t>Note on this Template</t>
  </si>
  <si>
    <t>These variables are the inputs for the formulaic cellular references in the formatted report at the left. These are included for transparency.</t>
  </si>
  <si>
    <t>SPM Summary Report</t>
  </si>
  <si>
    <t>How To Populate This Template</t>
  </si>
  <si>
    <t>Additional Notes</t>
  </si>
  <si>
    <t>Filename:</t>
  </si>
  <si>
    <t>Produced:</t>
  </si>
  <si>
    <t>Total Count of Pasted Variables in RawData</t>
  </si>
  <si>
    <t>Count of Expected Variables</t>
  </si>
  <si>
    <t>Total Pasted Count Matches Expected Count</t>
  </si>
  <si>
    <t>Unique Count of Pasted Variables in RawData</t>
  </si>
  <si>
    <t>Unique Count Matches Expected Count</t>
  </si>
  <si>
    <t>Count Of Instances in Pasted Data</t>
  </si>
  <si>
    <t>Index In Pasted Data</t>
  </si>
  <si>
    <t>All Reference Fields Not Errors</t>
  </si>
  <si>
    <t>All Reference Fields Have Text</t>
  </si>
  <si>
    <t>Expected Variables In Raw Export</t>
  </si>
  <si>
    <t>Show Headings Section</t>
  </si>
  <si>
    <t>SPM_Summary_Report_Template_FY22,23,24_V1.0.2.xlsx</t>
  </si>
  <si>
    <t>PA-603</t>
  </si>
  <si>
    <t>March 2, 2026 - 1:53pm</t>
  </si>
  <si>
    <t>ClientTrack</t>
  </si>
  <si>
    <t>Beaver County CoC</t>
  </si>
  <si>
    <t>George Beegle</t>
  </si>
  <si>
    <t>georgebeegle22@gmail.com</t>
  </si>
  <si>
    <t>Upload</t>
  </si>
  <si>
    <t xml:space="preserve"> </t>
  </si>
  <si>
    <t>March 3, 2026 - 2:03pm</t>
  </si>
  <si>
    <t>March 5, 2026 - 4:00am</t>
  </si>
  <si>
    <t>Submitted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</si>
</sst>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1010409]General"/>
  </numFmts>
  <fonts count="3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5"/>
      <name val="Aptos Narrow"/>
      <family val="2"/>
      <scheme val="minor"/>
    </font>
    <font>
      <sz val="18"/>
      <color theme="1"/>
      <name val="Aptos Narrow"/>
      <family val="2"/>
      <scheme val="minor"/>
    </font>
    <font>
      <sz val="15"/>
      <color theme="1"/>
      <name val="Aptos Narrow"/>
      <family val="2"/>
      <scheme val="minor"/>
    </font>
    <font>
      <sz val="12"/>
      <color rgb="FF000000"/>
      <name val="Aptos Narrow"/>
      <family val="2"/>
      <scheme val="minor"/>
    </font>
    <font>
      <sz val="12"/>
      <name val="Aptos Narrow"/>
      <family val="2"/>
      <scheme val="minor"/>
    </font>
    <font>
      <sz val="12"/>
      <color theme="1"/>
      <name val="Aptos Narrow"/>
      <family val="2"/>
      <scheme val="minor"/>
    </font>
    <font>
      <b/>
      <sz val="12"/>
      <name val="Aptos Narrow"/>
      <family val="2"/>
      <scheme val="minor"/>
    </font>
    <font>
      <i/>
      <sz val="12"/>
      <color rgb="FF7F7F7F"/>
      <name val="Aptos Narrow"/>
      <family val="2"/>
      <scheme val="minor"/>
    </font>
    <font>
      <sz val="12"/>
      <color rgb="FFFF3B30"/>
      <name val="Aptos Narrow"/>
      <family val="2"/>
      <scheme val="minor"/>
    </font>
    <font>
      <sz val="12"/>
      <color rgb="FFFFFFFF"/>
      <name val="Aptos Narrow"/>
      <family val="2"/>
      <scheme val="minor"/>
    </font>
    <font>
      <i/>
      <sz val="12"/>
      <name val="Aptos Narrow"/>
      <family val="2"/>
      <scheme val="minor"/>
    </font>
    <font>
      <b/>
      <sz val="12"/>
      <color rgb="FFFFFFFF"/>
      <name val="Aptos Narrow"/>
      <family val="2"/>
      <scheme val="minor"/>
    </font>
    <font>
      <sz val="12"/>
      <color rgb="FF1C3A70"/>
      <name val="Aptos Narrow"/>
      <family val="2"/>
      <scheme val="minor"/>
    </font>
    <font>
      <sz val="10"/>
      <name val="Arial"/>
      <family val="2"/>
    </font>
    <font>
      <b/>
      <sz val="16"/>
      <color theme="1"/>
      <name val="Aptos Narrow"/>
      <family val="2"/>
    </font>
    <font>
      <b/>
      <sz val="16"/>
      <name val="Aptos Narrow"/>
      <family val="2"/>
    </font>
    <font>
      <b/>
      <sz val="14"/>
      <name val="Aptos Narrow"/>
      <family val="2"/>
    </font>
    <font>
      <sz val="14"/>
      <color indexed="56"/>
      <name val="Aptos Narrow"/>
      <family val="2"/>
    </font>
    <font>
      <b/>
      <sz val="15"/>
      <name val="Aptos Narrow"/>
      <family val="2"/>
    </font>
    <font>
      <sz val="11"/>
      <color rgb="FF000000"/>
      <name val="Aptos Narrow"/>
      <family val="2"/>
      <scheme val="minor"/>
    </font>
    <font>
      <sz val="11"/>
      <color rgb="FFFFFFFF"/>
      <name val="Aptos Narrow"/>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C3A70"/>
        <bgColor indexed="64"/>
      </patternFill>
    </fill>
    <fill>
      <patternFill patternType="solid">
        <fgColor rgb="FF212952"/>
        <bgColor indexed="64"/>
      </patternFill>
    </fill>
    <fill>
      <patternFill patternType="solid">
        <fgColor rgb="FFA6A6A6"/>
        <bgColor indexed="64"/>
      </patternFill>
    </fill>
    <fill>
      <patternFill patternType="solid">
        <fgColor rgb="FF1C3A70"/>
        <bgColor theme="6"/>
      </patternFill>
    </fill>
    <fill>
      <patternFill patternType="solid">
        <fgColor theme="4" tint="0.79998168889431442"/>
        <bgColor theme="4" tint="0.79998168889431442"/>
      </patternFill>
    </fill>
    <fill>
      <patternFill patternType="solid">
        <fgColor rgb="FFD9D9D9"/>
        <bgColor indexed="64"/>
      </patternFill>
    </fill>
    <fill>
      <patternFill patternType="solid">
        <fgColor rgb="FF00000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style="thin">
        <color theme="4" tint="0.39997558519241921"/>
      </right>
      <top style="thin">
        <color theme="4" tint="0.39997558519241921"/>
      </top>
      <bottom/>
      <diagonal/>
    </border>
    <border>
      <left style="thin">
        <color theme="6" tint="0.39997558519241921"/>
      </left>
      <right/>
      <top style="thin">
        <color theme="6" tint="0.39997558519241921"/>
      </top>
      <bottom/>
      <diagonal/>
    </border>
    <border>
      <left/>
      <right/>
      <top style="thin">
        <color theme="6" tint="0.39997558519241921"/>
      </top>
      <bottom/>
      <diagonal/>
    </border>
    <border>
      <left/>
      <right style="thin">
        <color theme="6" tint="0.39997558519241921"/>
      </right>
      <top style="thin">
        <color theme="6" tint="0.39997558519241921"/>
      </top>
      <bottom/>
      <diagonal/>
    </border>
    <border>
      <left style="thin">
        <color theme="4" tint="0.39997558519241921"/>
      </left>
      <right/>
      <top style="double">
        <color indexed="64"/>
      </top>
      <bottom style="thin">
        <color theme="6" tint="0.39997558519241921"/>
      </bottom>
      <diagonal/>
    </border>
    <border>
      <left/>
      <right/>
      <top style="double">
        <color indexed="64"/>
      </top>
      <bottom style="thin">
        <color theme="6" tint="0.39997558519241921"/>
      </bottom>
      <diagonal/>
    </border>
    <border>
      <left/>
      <right style="thin">
        <color theme="6" tint="0.39997558519241921"/>
      </right>
      <top style="double">
        <color indexed="64"/>
      </top>
      <bottom style="thin">
        <color theme="6" tint="0.39997558519241921"/>
      </bottom>
      <diagonal/>
    </border>
  </borders>
  <cellStyleXfs count="4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164" fontId="1" fillId="0" borderId="0" applyFont="0" applyFill="0" applyBorder="0" applyProtection="0">
      <alignment horizontal="right" vertical="center" indent="1"/>
    </xf>
    <xf numFmtId="3" fontId="1" fillId="0" borderId="0" applyFont="0" applyFill="0" applyBorder="0" applyProtection="0">
      <alignment horizontal="right" vertical="center" indent="1"/>
    </xf>
    <xf numFmtId="165" fontId="1" fillId="0" borderId="0" applyFont="0" applyFill="0" applyBorder="0" applyProtection="0">
      <alignment horizontal="right" vertical="center" indent="1"/>
    </xf>
    <xf numFmtId="10" fontId="1" fillId="0" borderId="0" applyFont="0" applyFill="0" applyBorder="0" applyProtection="0">
      <alignment horizontal="right" vertical="center" indent="1"/>
    </xf>
    <xf numFmtId="4" fontId="1" fillId="0" borderId="0" applyFont="0" applyFill="0" applyBorder="0" applyProtection="0">
      <alignment horizontal="right" vertical="center" indent="1"/>
    </xf>
    <xf numFmtId="0" fontId="31" fillId="0" borderId="0">
      <alignment wrapText="1"/>
    </xf>
  </cellStyleXfs>
  <cellXfs count="67">
    <xf numFmtId="0" fontId="0" fillId="0" borderId="0" xfId="0"/>
    <xf numFmtId="0" fontId="18" fillId="0" borderId="0" xfId="2" applyFont="1" applyBorder="1"/>
    <xf numFmtId="0" fontId="19" fillId="0" borderId="0" xfId="0" applyFont="1" applyAlignment="1">
      <alignment vertical="center"/>
    </xf>
    <xf numFmtId="0" fontId="20" fillId="0" borderId="0" xfId="0" applyFont="1" applyAlignment="1">
      <alignment vertical="center"/>
    </xf>
    <xf numFmtId="0" fontId="22" fillId="0" borderId="0" xfId="16" applyFont="1" applyAlignment="1">
      <alignment horizontal="left" vertical="center"/>
    </xf>
    <xf numFmtId="0" fontId="22" fillId="0" borderId="0" xfId="16" applyFont="1" applyAlignment="1">
      <alignment vertical="center"/>
    </xf>
    <xf numFmtId="0" fontId="22" fillId="0" borderId="0" xfId="16" applyFont="1" applyFill="1"/>
    <xf numFmtId="0" fontId="23" fillId="0" borderId="0" xfId="0" applyFont="1"/>
    <xf numFmtId="0" fontId="22" fillId="0" borderId="0" xfId="0" applyFont="1"/>
    <xf numFmtId="0" fontId="24" fillId="0" borderId="0" xfId="2" applyFont="1" applyBorder="1"/>
    <xf numFmtId="0" fontId="25" fillId="0" borderId="0" xfId="16" applyFont="1" applyAlignment="1">
      <alignment vertical="center" wrapText="1"/>
    </xf>
    <xf numFmtId="0" fontId="26" fillId="0" borderId="0" xfId="0" applyFont="1"/>
    <xf numFmtId="0" fontId="25" fillId="0" borderId="0" xfId="16" applyFont="1" applyAlignment="1">
      <alignment vertical="center"/>
    </xf>
    <xf numFmtId="0" fontId="28" fillId="0" borderId="0" xfId="16" applyFont="1" applyAlignment="1">
      <alignment vertical="center"/>
    </xf>
    <xf numFmtId="0" fontId="25" fillId="0" borderId="0" xfId="16" applyFont="1" applyAlignment="1">
      <alignment vertical="top" wrapText="1"/>
    </xf>
    <xf numFmtId="0" fontId="24" fillId="0" borderId="0" xfId="3" applyFont="1" applyBorder="1"/>
    <xf numFmtId="0" fontId="25" fillId="0" borderId="0" xfId="16" applyFont="1" applyFill="1" applyAlignment="1">
      <alignment vertical="top" wrapText="1"/>
    </xf>
    <xf numFmtId="0" fontId="23" fillId="0" borderId="0" xfId="0" applyFont="1" applyAlignment="1">
      <alignment horizontal="left" vertical="center"/>
    </xf>
    <xf numFmtId="0" fontId="22" fillId="0" borderId="0" xfId="0" applyFont="1" applyAlignment="1">
      <alignment horizontal="left" vertical="center"/>
    </xf>
    <xf numFmtId="0" fontId="25" fillId="0" borderId="0" xfId="16" applyFont="1" applyFill="1" applyBorder="1" applyAlignment="1">
      <alignment vertical="center"/>
    </xf>
    <xf numFmtId="9" fontId="22" fillId="0" borderId="0" xfId="42" applyFont="1" applyFill="1" applyBorder="1" applyAlignment="1">
      <alignment horizontal="left" vertical="center"/>
    </xf>
    <xf numFmtId="0" fontId="22" fillId="0" borderId="0" xfId="0" applyFont="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27" fillId="34" borderId="0" xfId="0" applyFont="1" applyFill="1" applyAlignment="1">
      <alignment horizontal="center" vertical="center" wrapText="1"/>
    </xf>
    <xf numFmtId="0" fontId="27" fillId="0" borderId="0" xfId="0" applyFont="1" applyAlignment="1">
      <alignment horizontal="center" vertical="center" wrapText="1"/>
    </xf>
    <xf numFmtId="0" fontId="27" fillId="33" borderId="13" xfId="0" applyFont="1" applyFill="1" applyBorder="1" applyAlignment="1">
      <alignment horizontal="center" vertical="center" wrapText="1"/>
    </xf>
    <xf numFmtId="0" fontId="27" fillId="33" borderId="13" xfId="0" applyFont="1" applyFill="1" applyBorder="1" applyAlignment="1">
      <alignment horizontal="centerContinuous" vertical="center" wrapText="1"/>
    </xf>
    <xf numFmtId="0" fontId="21" fillId="0" borderId="14" xfId="0" applyFont="1" applyBorder="1" applyAlignment="1">
      <alignment horizontal="left" vertical="center" wrapText="1"/>
    </xf>
    <xf numFmtId="3" fontId="21" fillId="0" borderId="0" xfId="44" applyFont="1" applyFill="1" applyBorder="1">
      <alignment horizontal="right" vertical="center" indent="1"/>
    </xf>
    <xf numFmtId="3" fontId="23" fillId="0" borderId="0" xfId="44" applyFont="1" applyFill="1" applyBorder="1">
      <alignment horizontal="right" vertical="center" indent="1"/>
    </xf>
    <xf numFmtId="0" fontId="23" fillId="0" borderId="0" xfId="0" applyFont="1" applyAlignment="1">
      <alignment horizontal="left" vertical="center" wrapText="1"/>
    </xf>
    <xf numFmtId="3" fontId="21" fillId="35" borderId="0" xfId="44" applyFont="1" applyFill="1" applyBorder="1">
      <alignment horizontal="right" vertical="center" indent="1"/>
    </xf>
    <xf numFmtId="0" fontId="23" fillId="0" borderId="0" xfId="0" applyFont="1" applyAlignment="1">
      <alignment horizontal="center" vertical="center" wrapText="1"/>
    </xf>
    <xf numFmtId="0" fontId="23" fillId="0" borderId="0" xfId="0" applyFont="1" applyAlignment="1">
      <alignment vertical="center" wrapText="1"/>
    </xf>
    <xf numFmtId="0" fontId="29" fillId="36" borderId="14" xfId="0" applyFont="1" applyFill="1" applyBorder="1" applyAlignment="1">
      <alignment horizontal="center" vertical="center" wrapText="1"/>
    </xf>
    <xf numFmtId="0" fontId="29" fillId="33" borderId="11" xfId="0" applyFont="1" applyFill="1" applyBorder="1" applyAlignment="1">
      <alignment horizontal="center" vertical="center" wrapText="1"/>
    </xf>
    <xf numFmtId="0" fontId="29" fillId="33" borderId="10" xfId="0" applyFont="1" applyFill="1" applyBorder="1" applyAlignment="1">
      <alignment horizontal="center" vertical="center" wrapText="1"/>
    </xf>
    <xf numFmtId="0" fontId="29" fillId="33" borderId="12" xfId="0" applyFont="1" applyFill="1" applyBorder="1" applyAlignment="1">
      <alignment horizontal="center" vertical="center" wrapText="1"/>
    </xf>
    <xf numFmtId="0" fontId="21" fillId="37" borderId="14" xfId="0" applyFont="1" applyFill="1" applyBorder="1" applyAlignment="1">
      <alignment horizontal="left" vertical="center" wrapText="1"/>
    </xf>
    <xf numFmtId="3" fontId="21" fillId="37" borderId="15" xfId="44" applyFont="1" applyFill="1" applyBorder="1">
      <alignment horizontal="right" vertical="center" indent="1"/>
    </xf>
    <xf numFmtId="3" fontId="21" fillId="35" borderId="15" xfId="44" applyFont="1" applyFill="1" applyBorder="1">
      <alignment horizontal="right" vertical="center" indent="1"/>
    </xf>
    <xf numFmtId="3" fontId="21" fillId="0" borderId="15" xfId="44" applyFont="1" applyBorder="1">
      <alignment horizontal="right" vertical="center" indent="1"/>
    </xf>
    <xf numFmtId="0" fontId="21" fillId="35" borderId="17" xfId="0" applyFont="1" applyFill="1" applyBorder="1" applyAlignment="1">
      <alignment horizontal="left" vertical="center" wrapText="1"/>
    </xf>
    <xf numFmtId="3" fontId="21" fillId="35" borderId="18" xfId="44" applyFont="1" applyFill="1" applyBorder="1">
      <alignment horizontal="right" vertical="center" indent="1"/>
    </xf>
    <xf numFmtId="3" fontId="23" fillId="0" borderId="0" xfId="0" applyNumberFormat="1" applyFont="1" applyAlignment="1">
      <alignment vertical="center" wrapText="1"/>
    </xf>
    <xf numFmtId="0" fontId="30" fillId="0" borderId="0" xfId="0" applyFont="1" applyAlignment="1">
      <alignment horizontal="center" vertical="center" wrapText="1"/>
    </xf>
    <xf numFmtId="22" fontId="0" fillId="0" borderId="0" xfId="0" applyNumberFormat="1"/>
    <xf numFmtId="14" fontId="0" fillId="0" borderId="0" xfId="0" applyNumberFormat="1"/>
    <xf numFmtId="4" fontId="21" fillId="0" borderId="0" xfId="47" applyFont="1" applyFill="1" applyBorder="1">
      <alignment horizontal="right" vertical="center" indent="1"/>
    </xf>
    <xf numFmtId="10" fontId="21" fillId="35" borderId="15" xfId="46" applyFont="1" applyFill="1" applyBorder="1">
      <alignment horizontal="right" vertical="center" indent="1"/>
    </xf>
    <xf numFmtId="10" fontId="22" fillId="35" borderId="18" xfId="46" applyFont="1" applyFill="1" applyBorder="1">
      <alignment horizontal="right" vertical="center" indent="1"/>
    </xf>
    <xf numFmtId="10" fontId="21" fillId="35" borderId="16" xfId="46" applyFont="1" applyFill="1" applyBorder="1">
      <alignment horizontal="right" vertical="center" indent="1"/>
    </xf>
    <xf numFmtId="10" fontId="21" fillId="35" borderId="19" xfId="46" applyFont="1" applyFill="1" applyBorder="1">
      <alignment horizontal="right" vertical="center" indent="1"/>
    </xf>
    <xf numFmtId="10" fontId="21" fillId="35" borderId="0" xfId="46" applyFont="1" applyFill="1" applyBorder="1">
      <alignment horizontal="right" vertical="center" indent="1"/>
    </xf>
    <xf numFmtId="166" fontId="32" fillId="0" borderId="0" xfId="48" applyNumberFormat="1" applyFont="1" applyAlignment="1">
      <alignment horizontal="left" vertical="center" readingOrder="1"/>
    </xf>
    <xf numFmtId="166" fontId="33" fillId="0" borderId="0" xfId="48" applyNumberFormat="1" applyFont="1" applyAlignment="1">
      <alignment horizontal="left" vertical="center" readingOrder="1"/>
    </xf>
    <xf numFmtId="166" fontId="34" fillId="0" borderId="0" xfId="48" applyNumberFormat="1" applyFont="1" applyAlignment="1">
      <alignment horizontal="left" vertical="center" readingOrder="1"/>
    </xf>
    <xf numFmtId="166" fontId="35" fillId="0" borderId="0" xfId="48" applyNumberFormat="1" applyFont="1" applyAlignment="1">
      <alignment horizontal="left" vertical="center" wrapText="1" readingOrder="1"/>
    </xf>
    <xf numFmtId="0" fontId="36" fillId="0" borderId="0" xfId="0" applyFont="1"/>
    <xf numFmtId="0" fontId="37" fillId="38" borderId="0" xfId="0" applyFont="1" applyFill="1"/>
    <xf numFmtId="0" fontId="38" fillId="39" borderId="0" xfId="0" applyFont="1" applyFill="1"/>
    <xf numFmtId="0" fontId="31" fillId="0" borderId="0" xfId="48" applyAlignment="1"/>
    <xf numFmtId="0" fontId="0" fillId="0" borderId="0" xfId="0" applyProtection="1">
      <protection locked="0"/>
    </xf>
    <xf numFmtId="15" fontId="0" fillId="0" borderId="0" xfId="0" applyNumberFormat="1"/>
    <xf numFmtId="10" fontId="0" fillId="0" borderId="0" xfId="0" applyNumberFormat="1"/>
    <xf numFmtId="9" fontId="0" fillId="0" borderId="0" xfId="0" applyNumberFormat="1"/>
  </cellXfs>
  <cellStyles count="49">
    <cellStyle name="0DecWComma&amp;0" xfId="44" xr:uid="{00000000-0005-0000-0000-000000000000}"/>
    <cellStyle name="1DecWComma&amp;0" xfId="43" xr:uid="{00000000-0005-0000-0000-00000100000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2DecWComma&amp;0" xfId="47" xr:uid="{DA1A187A-57FD-4C14-8A2D-51CCA0814B07}"/>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8" xr:uid="{44054A7E-BDDC-4D3F-B282-85F39EEC7959}"/>
    <cellStyle name="Note" xfId="15" builtinId="10" customBuiltin="1"/>
    <cellStyle name="Output" xfId="10" builtinId="21" customBuiltin="1"/>
    <cellStyle name="Pct1Dec" xfId="45" xr:uid="{00000000-0005-0000-0000-00002A000000}"/>
    <cellStyle name="Pct2Dec" xfId="46" xr:uid="{00000000-0005-0000-0000-00002B000000}"/>
    <cellStyle name="Percent" xfId="42" builtinId="5"/>
    <cellStyle name="Title" xfId="1" builtinId="15" customBuiltin="1"/>
    <cellStyle name="Total" xfId="17" builtinId="25" customBuiltin="1"/>
    <cellStyle name="Warning Text" xfId="14" builtinId="11" customBuiltin="1"/>
  </cellStyles>
  <dxfs count="8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Aptos Narrow"/>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2"/>
        <color theme="1"/>
        <name val="Aptos Narrow"/>
        <scheme val="minor"/>
      </font>
      <alignment horizontal="general" vertical="center" textRotation="0" wrapText="1" indent="0" justifyLastLine="0" shrinkToFit="0" readingOrder="0"/>
    </dxf>
    <dxf>
      <font>
        <b val="0"/>
        <i val="0"/>
        <strike val="0"/>
        <condense val="0"/>
        <extend val="0"/>
        <outline val="0"/>
        <shadow val="0"/>
        <u val="none"/>
        <vertAlign val="baseline"/>
        <sz val="12"/>
        <color theme="1"/>
        <name val="Aptos Narrow"/>
        <scheme val="minor"/>
      </font>
      <alignment horizontal="general" vertical="center" textRotation="0" wrapText="1" indent="0" justifyLastLine="0" shrinkToFit="0" readingOrder="0"/>
    </dxf>
    <dxf>
      <font>
        <b val="0"/>
        <i val="0"/>
        <strike val="0"/>
        <condense val="0"/>
        <extend val="0"/>
        <outline val="0"/>
        <shadow val="0"/>
        <u val="none"/>
        <vertAlign val="baseline"/>
        <sz val="12"/>
        <color theme="1"/>
        <name val="Aptos Narrow"/>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Aptos Narrow"/>
        <scheme val="minor"/>
      </font>
      <fill>
        <patternFill patternType="solid">
          <fgColor indexed="64"/>
          <bgColor theme="0" tint="-0.14999847407452621"/>
        </patternFill>
      </fill>
      <alignment vertical="center" textRotation="0" wrapText="1" indent="0" justifyLastLine="0" shrinkToFit="0" readingOrder="0"/>
    </dxf>
    <dxf>
      <font>
        <b val="0"/>
        <i val="0"/>
        <strike val="0"/>
        <condense val="0"/>
        <extend val="0"/>
        <outline val="0"/>
        <shadow val="0"/>
        <u val="none"/>
        <vertAlign val="baseline"/>
        <sz val="12"/>
        <color theme="1"/>
        <name val="Aptos Narrow"/>
        <scheme val="minor"/>
      </font>
      <fill>
        <patternFill patternType="solid">
          <fgColor indexed="64"/>
          <bgColor theme="0" tint="-0.14999847407452621"/>
        </patternFill>
      </fill>
      <alignment vertical="center" textRotation="0" wrapText="1" indent="0" justifyLastLine="0" shrinkToFit="0" readingOrder="0"/>
    </dxf>
    <dxf>
      <font>
        <b val="0"/>
        <i val="0"/>
        <strike val="0"/>
        <condense val="0"/>
        <extend val="0"/>
        <outline val="0"/>
        <shadow val="0"/>
        <u val="none"/>
        <vertAlign val="baseline"/>
        <sz val="12"/>
        <color theme="1"/>
        <name val="Aptos Narrow"/>
        <scheme val="minor"/>
      </font>
      <fill>
        <patternFill patternType="solid">
          <fgColor indexed="64"/>
          <bgColor theme="0" tint="-0.14999847407452621"/>
        </patternFill>
      </fill>
      <alignment vertical="center" textRotation="0" wrapText="1" indent="0" justifyLastLine="0" shrinkToFit="0" readingOrder="0"/>
    </dxf>
    <dxf>
      <font>
        <b val="0"/>
        <i val="0"/>
        <strike val="0"/>
        <condense val="0"/>
        <extend val="0"/>
        <outline val="0"/>
        <shadow val="0"/>
        <u val="none"/>
        <vertAlign val="baseline"/>
        <sz val="12"/>
        <color theme="1"/>
        <name val="Aptos Narrow"/>
        <scheme val="minor"/>
      </font>
      <fill>
        <patternFill patternType="solid">
          <fgColor indexed="64"/>
          <bgColor theme="0" tint="-0.14999847407452621"/>
        </patternFill>
      </fill>
      <alignment vertical="center" textRotation="0" wrapText="1" indent="0" justifyLastLine="0" shrinkToFit="0" readingOrder="0"/>
    </dxf>
    <dxf>
      <font>
        <b val="0"/>
        <i val="0"/>
        <strike val="0"/>
        <condense val="0"/>
        <extend val="0"/>
        <outline val="0"/>
        <shadow val="0"/>
        <u val="none"/>
        <vertAlign val="baseline"/>
        <sz val="12"/>
        <color theme="1"/>
        <name val="Aptos Narrow"/>
        <scheme val="minor"/>
      </font>
      <numFmt numFmtId="3" formatCode="#,##0"/>
      <fill>
        <patternFill patternType="solid">
          <fgColor indexed="64"/>
          <bgColor theme="0" tint="-0.14999847407452621"/>
        </patternFill>
      </fill>
      <alignment vertical="center" textRotation="0" wrapText="1" indent="0" justifyLastLine="0" shrinkToFit="0" readingOrder="0"/>
    </dxf>
    <dxf>
      <font>
        <b val="0"/>
        <i val="0"/>
        <strike val="0"/>
        <condense val="0"/>
        <extend val="0"/>
        <outline val="0"/>
        <shadow val="0"/>
        <u val="none"/>
        <vertAlign val="baseline"/>
        <sz val="12"/>
        <color theme="1"/>
        <name val="Aptos Narrow"/>
        <scheme val="minor"/>
      </font>
      <fill>
        <patternFill patternType="solid">
          <fgColor indexed="64"/>
          <bgColor theme="0" tint="-0.1499984740745262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ptos Narrow"/>
        <scheme val="minor"/>
      </font>
      <fill>
        <patternFill patternType="solid">
          <fgColor indexed="64"/>
          <bgColor theme="0" tint="-0.14999847407452621"/>
        </patternFill>
      </fill>
      <alignment vertical="center" textRotation="0" wrapText="1" indent="0" justifyLastLine="0" shrinkToFit="0" readingOrder="0"/>
    </dxf>
    <dxf>
      <font>
        <b val="0"/>
        <i val="0"/>
        <strike val="0"/>
        <condense val="0"/>
        <extend val="0"/>
        <outline val="0"/>
        <shadow val="0"/>
        <u val="none"/>
        <vertAlign val="baseline"/>
        <sz val="12"/>
        <color rgb="FFFFFFFF"/>
        <name val="Aptos Narrow"/>
        <scheme val="minor"/>
      </font>
      <fill>
        <patternFill patternType="solid">
          <fgColor indexed="64"/>
          <bgColor rgb="FF212952"/>
        </patternFill>
      </fill>
      <alignment horizontal="center" vertical="center" textRotation="0" wrapText="1" indent="0" justifyLastLine="0" shrinkToFit="0" readingOrder="0"/>
      <border diagonalUp="0" diagonalDown="0" outline="0">
        <left style="thin">
          <color theme="4" tint="0.39997558519241921"/>
        </left>
        <right style="thin">
          <color theme="4" tint="0.39997558519241921"/>
        </right>
        <top/>
        <bottom/>
      </border>
    </dxf>
    <dxf>
      <alignment vertical="center" textRotation="0" wrapText="1" indent="0" justifyLastLine="0" shrinkToFit="0" readingOrder="0"/>
    </dxf>
    <dxf>
      <font>
        <b val="0"/>
        <i val="0"/>
        <strike val="0"/>
        <condense val="0"/>
        <extend val="0"/>
        <outline val="0"/>
        <shadow val="0"/>
        <u val="none"/>
        <vertAlign val="baseline"/>
        <sz val="12"/>
        <color theme="1"/>
        <name val="Aptos Narrow"/>
        <scheme val="minor"/>
      </font>
      <fill>
        <patternFill patternType="none">
          <fgColor indexed="64"/>
          <bgColor indexed="65"/>
        </patternFill>
      </fill>
      <alignment horizontal="left" vertical="center" textRotation="0" wrapText="1" indent="0" justifyLastLine="0" shrinkToFit="0" readingOrder="0"/>
    </dxf>
    <dxf>
      <alignment vertical="center" textRotation="0" wrapText="1" indent="0" justifyLastLine="0" shrinkToFit="0" readingOrder="0"/>
    </dxf>
    <dxf>
      <alignment horizontal="center" vertical="center" textRotation="0" wrapText="1" indent="0" justifyLastLine="0" shrinkToFit="0" readingOrder="0"/>
    </dxf>
    <dxf>
      <numFmt numFmtId="3" formatCode="#,##0"/>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12"/>
        <color theme="1"/>
        <name val="Aptos Narrow"/>
        <scheme val="minor"/>
      </font>
      <fill>
        <patternFill patternType="none">
          <fgColor indexed="64"/>
          <bgColor auto="1"/>
        </patternFill>
      </fill>
      <alignment horizontal="lef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ptos Narrow"/>
        <scheme val="minor"/>
      </font>
      <fill>
        <patternFill patternType="none">
          <fgColor indexed="64"/>
          <bgColor indexed="65"/>
        </patternFill>
      </fill>
      <alignment vertical="center" textRotation="0" wrapText="1" indent="0" justifyLastLine="0" shrinkToFit="0" readingOrder="0"/>
    </dxf>
    <dxf>
      <font>
        <b val="0"/>
        <i val="0"/>
        <strike val="0"/>
        <condense val="0"/>
        <extend val="0"/>
        <outline val="0"/>
        <shadow val="0"/>
        <u val="none"/>
        <vertAlign val="baseline"/>
        <sz val="12"/>
        <color theme="1"/>
        <name val="Aptos Narrow"/>
        <scheme val="minor"/>
      </font>
      <fill>
        <patternFill patternType="none">
          <fgColor indexed="64"/>
          <bgColor indexed="65"/>
        </patternFill>
      </fill>
      <alignment horizontal="left" vertical="center" textRotation="0" wrapText="1" indent="0" justifyLastLine="0" shrinkToFit="0" readingOrder="0"/>
    </dxf>
    <dxf>
      <alignment vertical="center" textRotation="0" wrapText="1" indent="0" justifyLastLine="0" shrinkToFit="0" readingOrder="0"/>
    </dxf>
    <dxf>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12"/>
        <color theme="1"/>
        <name val="Aptos Narrow"/>
        <scheme val="minor"/>
      </font>
      <fill>
        <patternFill patternType="none">
          <fgColor indexed="64"/>
          <bgColor auto="1"/>
        </patternFill>
      </fill>
      <alignment horizontal="lef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dxf>
    <dxf>
      <font>
        <b val="0"/>
        <i val="0"/>
        <strike val="0"/>
        <condense val="0"/>
        <extend val="0"/>
        <outline val="0"/>
        <shadow val="0"/>
        <u val="none"/>
        <vertAlign val="baseline"/>
        <sz val="12"/>
        <color theme="1"/>
        <name val="Aptos Narrow"/>
        <scheme val="minor"/>
      </font>
      <fill>
        <patternFill patternType="none">
          <fgColor indexed="64"/>
          <bgColor auto="1"/>
        </patternFill>
      </fill>
      <alignment horizontal="lef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alignment vertical="center" textRotation="0" wrapText="1" indent="0" justifyLastLine="0" shrinkToFit="0" readingOrder="0"/>
    </dxf>
    <dxf>
      <font>
        <b val="0"/>
        <i val="0"/>
        <strike val="0"/>
        <condense val="0"/>
        <extend val="0"/>
        <outline val="0"/>
        <shadow val="0"/>
        <u val="none"/>
        <vertAlign val="baseline"/>
        <sz val="12"/>
        <color theme="1"/>
        <name val="Aptos Narrow"/>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FFFFFF"/>
        <name val="Aptos Narrow"/>
        <scheme val="minor"/>
      </font>
      <fill>
        <patternFill patternType="none">
          <fgColor indexed="64"/>
          <bgColor indexed="65"/>
        </patternFill>
      </fill>
      <alignment horizontal="center" vertical="center" textRotation="0" wrapText="1" indent="0" justifyLastLine="0" shrinkToFit="0" readingOrder="0"/>
    </dxf>
    <dxf>
      <alignment vertical="center" textRotation="0" wrapText="1" indent="0" justifyLastLine="0" shrinkToFit="0" readingOrder="0"/>
    </dxf>
    <dxf>
      <font>
        <b val="0"/>
        <i val="0"/>
        <strike val="0"/>
        <condense val="0"/>
        <extend val="0"/>
        <outline val="0"/>
        <shadow val="0"/>
        <u val="none"/>
        <vertAlign val="baseline"/>
        <sz val="12"/>
        <color theme="1"/>
        <name val="Aptos Narrow"/>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FFFFFF"/>
        <name val="Aptos Narrow"/>
        <scheme val="minor"/>
      </font>
      <fill>
        <patternFill patternType="none">
          <fgColor indexed="64"/>
          <bgColor indexed="65"/>
        </patternFill>
      </fill>
      <alignment horizontal="center" vertical="center" textRotation="0" wrapText="1" indent="0" justifyLastLine="0" shrinkToFit="0" readingOrder="0"/>
    </dxf>
    <dxf>
      <alignment vertical="center" textRotation="0" wrapText="1" indent="0" justifyLastLine="0" shrinkToFit="0" readingOrder="0"/>
    </dxf>
    <dxf>
      <font>
        <b val="0"/>
        <i val="0"/>
        <strike val="0"/>
        <condense val="0"/>
        <extend val="0"/>
        <outline val="0"/>
        <shadow val="0"/>
        <u val="none"/>
        <vertAlign val="baseline"/>
        <sz val="12"/>
        <color theme="1"/>
        <name val="Aptos Narrow"/>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FFFFFF"/>
        <name val="Aptos Narrow"/>
        <scheme val="minor"/>
      </font>
      <fill>
        <patternFill patternType="none">
          <fgColor indexed="64"/>
          <bgColor indexed="65"/>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12"/>
        <color theme="1"/>
        <name val="Aptos Narrow"/>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FFFFFF"/>
        <name val="Aptos Narrow"/>
        <scheme val="minor"/>
      </font>
      <fill>
        <patternFill patternType="none">
          <fgColor indexed="64"/>
          <bgColor indexed="65"/>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12"/>
        <color theme="1"/>
        <name val="Aptos Narrow"/>
        <scheme val="minor"/>
      </font>
      <fill>
        <patternFill patternType="none">
          <fgColor indexed="64"/>
          <bgColor auto="1"/>
        </patternFill>
      </fill>
      <alignment horizontal="lef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12"/>
        <color rgb="FFFFFFFF"/>
        <name val="Aptos Narrow"/>
        <scheme val="minor"/>
      </font>
      <fill>
        <patternFill patternType="none">
          <fgColor indexed="64"/>
          <bgColor auto="1"/>
        </patternFill>
      </fill>
      <alignment horizontal="center" vertical="center" textRotation="0" wrapText="1" indent="0" justifyLastLine="0" shrinkToFit="0" readingOrder="0"/>
    </dxf>
    <dxf>
      <alignment vertical="center" textRotation="0" wrapText="1" indent="0" justifyLastLine="0" shrinkToFit="0" readingOrder="0"/>
    </dxf>
    <dxf>
      <font>
        <b val="0"/>
        <i val="0"/>
        <strike val="0"/>
        <condense val="0"/>
        <extend val="0"/>
        <outline val="0"/>
        <shadow val="0"/>
        <u val="none"/>
        <vertAlign val="baseline"/>
        <sz val="12"/>
        <color theme="1"/>
        <name val="Aptos Narrow"/>
        <scheme val="minor"/>
      </font>
      <fill>
        <patternFill patternType="none">
          <fgColor indexed="64"/>
          <bgColor indexed="65"/>
        </patternFill>
      </fill>
      <alignment horizontal="left" vertical="center" textRotation="0" wrapText="1" indent="0" justifyLastLine="0" shrinkToFit="0" readingOrder="0"/>
    </dxf>
    <dxf>
      <alignment vertical="center" textRotation="0" wrapText="1" indent="0" justifyLastLine="0" shrinkToFit="0" readingOrder="0"/>
    </dxf>
    <dxf>
      <font>
        <b val="0"/>
        <i val="0"/>
        <strike val="0"/>
        <condense val="0"/>
        <extend val="0"/>
        <outline val="0"/>
        <shadow val="0"/>
        <u val="none"/>
        <vertAlign val="baseline"/>
        <sz val="12"/>
        <color rgb="FFFFFFFF"/>
        <name val="Aptos Narrow"/>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ptos Narrow"/>
        <scheme val="minor"/>
      </font>
      <fill>
        <patternFill patternType="none">
          <fgColor indexed="64"/>
          <bgColor auto="1"/>
        </patternFill>
      </fill>
    </dxf>
    <dxf>
      <font>
        <b val="0"/>
        <i val="0"/>
        <strike val="0"/>
        <condense val="0"/>
        <extend val="0"/>
        <outline val="0"/>
        <shadow val="0"/>
        <u val="none"/>
        <vertAlign val="baseline"/>
        <sz val="12"/>
        <color rgb="FF000000"/>
        <name val="Aptos Narrow"/>
        <scheme val="minor"/>
      </font>
      <fill>
        <patternFill patternType="none">
          <fgColor indexed="64"/>
          <bgColor auto="1"/>
        </patternFill>
      </fill>
      <alignment horizontal="lef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12"/>
        <color rgb="FFFFFFFF"/>
        <name val="Aptos Narrow"/>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theme="4" tint="0.39997558519241921"/>
        </left>
        <right style="thin">
          <color theme="4" tint="0.39997558519241921"/>
        </right>
        <top/>
        <bottom/>
      </border>
    </dxf>
    <dxf>
      <font>
        <b val="0"/>
        <i val="0"/>
        <strike val="0"/>
        <condense val="0"/>
        <extend val="0"/>
        <outline val="0"/>
        <shadow val="0"/>
        <u val="none"/>
        <vertAlign val="baseline"/>
        <sz val="12"/>
        <color rgb="FF000000"/>
        <name val="Aptos Narrow"/>
        <scheme val="minor"/>
      </font>
      <fill>
        <patternFill patternType="none">
          <fgColor indexed="64"/>
          <bgColor auto="1"/>
        </patternFill>
      </fill>
    </dxf>
    <dxf>
      <font>
        <b val="0"/>
        <i val="0"/>
        <strike val="0"/>
        <condense val="0"/>
        <extend val="0"/>
        <outline val="0"/>
        <shadow val="0"/>
        <u val="none"/>
        <vertAlign val="baseline"/>
        <sz val="12"/>
        <color rgb="FF000000"/>
        <name val="Aptos Narrow"/>
        <scheme val="minor"/>
      </font>
      <fill>
        <patternFill patternType="none">
          <fgColor indexed="64"/>
          <bgColor auto="1"/>
        </patternFill>
      </fill>
    </dxf>
    <dxf>
      <font>
        <b val="0"/>
        <i val="0"/>
        <strike val="0"/>
        <condense val="0"/>
        <extend val="0"/>
        <outline val="0"/>
        <shadow val="0"/>
        <u val="none"/>
        <vertAlign val="baseline"/>
        <sz val="12"/>
        <color rgb="FF000000"/>
        <name val="Aptos Narrow"/>
        <scheme val="minor"/>
      </font>
      <fill>
        <patternFill patternType="none">
          <fgColor indexed="64"/>
          <bgColor auto="1"/>
        </patternFill>
      </fill>
    </dxf>
    <dxf>
      <font>
        <b val="0"/>
        <i val="0"/>
        <strike val="0"/>
        <condense val="0"/>
        <extend val="0"/>
        <outline val="0"/>
        <shadow val="0"/>
        <u val="none"/>
        <vertAlign val="baseline"/>
        <sz val="12"/>
        <color rgb="FF000000"/>
        <name val="Aptos Narrow"/>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Aptos Narrow"/>
        <scheme val="minor"/>
      </fon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2"/>
        <color rgb="FFFFFFFF"/>
        <name val="Aptos Narrow"/>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theme="4" tint="0.39997558519241921"/>
        </left>
        <right style="thin">
          <color theme="4" tint="0.39997558519241921"/>
        </right>
        <top/>
        <bottom/>
      </border>
    </dxf>
    <dxf>
      <font>
        <b val="0"/>
        <i val="0"/>
        <strike val="0"/>
        <condense val="0"/>
        <extend val="0"/>
        <outline val="0"/>
        <shadow val="0"/>
        <u val="none"/>
        <vertAlign val="baseline"/>
        <sz val="12"/>
        <color rgb="FF000000"/>
        <name val="Aptos Narrow"/>
        <scheme val="minor"/>
      </font>
      <fill>
        <patternFill patternType="none">
          <fgColor indexed="64"/>
          <bgColor auto="1"/>
        </patternFill>
      </fill>
    </dxf>
    <dxf>
      <font>
        <b val="0"/>
        <i val="0"/>
        <strike val="0"/>
        <condense val="0"/>
        <extend val="0"/>
        <outline val="0"/>
        <shadow val="0"/>
        <u val="none"/>
        <vertAlign val="baseline"/>
        <sz val="12"/>
        <color rgb="FF000000"/>
        <name val="Aptos Narrow"/>
        <scheme val="minor"/>
      </font>
      <fill>
        <patternFill patternType="none">
          <fgColor indexed="64"/>
          <bgColor auto="1"/>
        </patternFill>
      </fill>
    </dxf>
    <dxf>
      <font>
        <b val="0"/>
        <i val="0"/>
        <strike val="0"/>
        <condense val="0"/>
        <extend val="0"/>
        <outline val="0"/>
        <shadow val="0"/>
        <u val="none"/>
        <vertAlign val="baseline"/>
        <sz val="12"/>
        <color rgb="FF000000"/>
        <name val="Aptos Narrow"/>
        <scheme val="minor"/>
      </font>
      <numFmt numFmtId="3" formatCode="#,##0"/>
      <fill>
        <patternFill patternType="none">
          <fgColor indexed="64"/>
          <bgColor auto="1"/>
        </patternFill>
      </fill>
    </dxf>
    <dxf>
      <font>
        <b val="0"/>
        <i val="0"/>
        <strike val="0"/>
        <condense val="0"/>
        <extend val="0"/>
        <outline val="0"/>
        <shadow val="0"/>
        <u val="none"/>
        <vertAlign val="baseline"/>
        <sz val="12"/>
        <color rgb="FF000000"/>
        <name val="Aptos Narrow"/>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2"/>
        <color rgb="FF000000"/>
        <name val="Aptos Narrow"/>
        <scheme val="minor"/>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rgb="FFFFFFFF"/>
        <name val="Aptos Narrow"/>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theme="4" tint="0.39997558519241921"/>
        </left>
        <right style="thin">
          <color theme="4" tint="0.39997558519241921"/>
        </right>
        <top/>
        <bottom/>
      </border>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rgb="FF1C3A70"/>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ont>
        <b/>
        <color theme="1"/>
      </font>
    </dxf>
    <dxf>
      <font>
        <b/>
        <color theme="1"/>
      </font>
    </dxf>
    <dxf>
      <font>
        <b/>
        <color theme="1"/>
      </font>
      <border>
        <top style="double">
          <color theme="6"/>
        </top>
      </border>
    </dxf>
    <dxf>
      <font>
        <color theme="0"/>
      </font>
      <fill>
        <patternFill patternType="solid">
          <fgColor theme="6"/>
          <bgColor rgb="FF1C3A70"/>
        </patternFill>
      </fill>
    </dxf>
    <dxf>
      <font>
        <color theme="1"/>
      </font>
      <border>
        <left style="thin">
          <color auto="1"/>
        </left>
        <right style="thin">
          <color auto="1"/>
        </right>
        <top style="thin">
          <color auto="1"/>
        </top>
        <bottom style="thin">
          <color auto="1"/>
        </bottom>
        <horizontal style="thin">
          <color theme="6" tint="0.39997558519241921"/>
        </horizontal>
      </border>
    </dxf>
  </dxfs>
  <tableStyles count="2" defaultTableStyle="HDXTableStyle" defaultPivotStyle="PivotStyleLight16">
    <tableStyle name="HDXTableStyle" pivot="0" count="5" xr9:uid="{00000000-0011-0000-FFFF-FFFF00000000}">
      <tableStyleElement type="wholeTable" dxfId="87"/>
      <tableStyleElement type="headerRow" dxfId="86"/>
      <tableStyleElement type="totalRow" dxfId="85"/>
      <tableStyleElement type="firstColumn" dxfId="84"/>
      <tableStyleElement type="lastColumn" dxfId="83"/>
    </tableStyle>
    <tableStyle name="HDXTableStyle2" pivot="0" count="6" xr9:uid="{00000000-0011-0000-FFFF-FFFF01000000}">
      <tableStyleElement type="wholeTable" dxfId="82"/>
      <tableStyleElement type="headerRow" dxfId="81"/>
      <tableStyleElement type="totalRow" dxfId="80"/>
      <tableStyleElement type="firstColumn" dxfId="79"/>
      <tableStyleElement type="lastColumn" dxfId="78"/>
      <tableStyleElement type="firstRowStripe" dxfId="77"/>
    </tableStyle>
  </tableStyles>
  <colors>
    <mruColors>
      <color rgb="FF1C3A70"/>
      <color rgb="FFD9E1F2"/>
      <color rgb="FFFFFFFF"/>
      <color rgb="FFA6A6A6"/>
      <color rgb="FF7700CC"/>
      <color rgb="FF996633"/>
      <color rgb="FF212952"/>
      <color rgb="FFD9D9D9"/>
      <color rgb="FFC502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23/09/relationships/Python" Target="python.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304800</xdr:colOff>
      <xdr:row>7</xdr:row>
      <xdr:rowOff>114300</xdr:rowOff>
    </xdr:to>
    <xdr:sp macro="" textlink="">
      <xdr:nvSpPr>
        <xdr:cNvPr id="2" name="AutoShape 1">
          <a:extLst>
            <a:ext uri="{FF2B5EF4-FFF2-40B4-BE49-F238E27FC236}">
              <a16:creationId xmlns:a16="http://schemas.microsoft.com/office/drawing/2014/main" id="{C44CFDC8-554B-45D4-9AC5-DF207E0B26C2}"/>
            </a:ext>
          </a:extLst>
        </xdr:cNvPr>
        <xdr:cNvSpPr>
          <a:spLocks noChangeAspect="1" noChangeArrowheads="1"/>
        </xdr:cNvSpPr>
      </xdr:nvSpPr>
      <xdr:spPr bwMode="auto">
        <a:xfrm>
          <a:off x="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7</xdr:row>
      <xdr:rowOff>114300</xdr:rowOff>
    </xdr:to>
    <xdr:sp macro="" textlink="">
      <xdr:nvSpPr>
        <xdr:cNvPr id="3" name="AutoShape 2">
          <a:extLst>
            <a:ext uri="{FF2B5EF4-FFF2-40B4-BE49-F238E27FC236}">
              <a16:creationId xmlns:a16="http://schemas.microsoft.com/office/drawing/2014/main" id="{C1B129EC-D7C0-426A-ADBA-8C3658E8DCA9}"/>
            </a:ext>
          </a:extLst>
        </xdr:cNvPr>
        <xdr:cNvSpPr>
          <a:spLocks noChangeAspect="1" noChangeArrowheads="1"/>
        </xdr:cNvSpPr>
      </xdr:nvSpPr>
      <xdr:spPr bwMode="auto">
        <a:xfrm>
          <a:off x="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5</xdr:row>
      <xdr:rowOff>22412</xdr:rowOff>
    </xdr:from>
    <xdr:ext cx="7760804" cy="702885"/>
    <xdr:sp macro="" textlink="">
      <xdr:nvSpPr>
        <xdr:cNvPr id="4" name="Measure 1, Table 1 Description">
          <a:extLst>
            <a:ext uri="{FF2B5EF4-FFF2-40B4-BE49-F238E27FC236}">
              <a16:creationId xmlns:a16="http://schemas.microsoft.com/office/drawing/2014/main" id="{64C6AE12-E28E-44D7-90EC-6A40C3709576}"/>
            </a:ext>
          </a:extLst>
        </xdr:cNvPr>
        <xdr:cNvSpPr txBox="1"/>
      </xdr:nvSpPr>
      <xdr:spPr>
        <a:xfrm>
          <a:off x="0" y="1451162"/>
          <a:ext cx="7760804" cy="702885"/>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spAutoFit/>
        </a:bodyPr>
        <a:lstStyle/>
        <a:p>
          <a:r>
            <a:rPr lang="en-US" sz="1300" baseline="0">
              <a:solidFill>
                <a:schemeClr val="tx1"/>
              </a:solidFill>
              <a:latin typeface="+mn-lt"/>
            </a:rPr>
            <a:t>This spreadsheet has been designed as a lightweight method for users to view their SPM data in a spreadsheet-based format that is easier to visualize and print and includes references to the raw data elements users fill find in the SPM data as entered in HDX 2.0.</a:t>
          </a:r>
        </a:p>
      </xdr:txBody>
    </xdr:sp>
    <xdr:clientData/>
  </xdr:oneCellAnchor>
  <xdr:oneCellAnchor>
    <xdr:from>
      <xdr:col>0</xdr:col>
      <xdr:colOff>0</xdr:colOff>
      <xdr:row>10</xdr:row>
      <xdr:rowOff>242715</xdr:rowOff>
    </xdr:from>
    <xdr:ext cx="7578587" cy="1313436"/>
    <xdr:sp macro="" textlink="">
      <xdr:nvSpPr>
        <xdr:cNvPr id="5" name="Measure 1, Table 1 Description">
          <a:extLst>
            <a:ext uri="{FF2B5EF4-FFF2-40B4-BE49-F238E27FC236}">
              <a16:creationId xmlns:a16="http://schemas.microsoft.com/office/drawing/2014/main" id="{BA3D74CA-FC69-4B49-B370-14FFFD965D57}"/>
            </a:ext>
          </a:extLst>
        </xdr:cNvPr>
        <xdr:cNvSpPr txBox="1"/>
      </xdr:nvSpPr>
      <xdr:spPr>
        <a:xfrm>
          <a:off x="0" y="2383039"/>
          <a:ext cx="7578587" cy="1313436"/>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baseline="0">
              <a:solidFill>
                <a:schemeClr val="dk1"/>
              </a:solidFill>
              <a:effectLst/>
              <a:latin typeface="+mn-lt"/>
              <a:ea typeface="+mn-ea"/>
              <a:cs typeface="+mn-cs"/>
            </a:rPr>
            <a:t>For a visual guide with screenshots for how to populate this template, please check the HDX 2.0 Issues page (the URL to that page is available on the banner of HDX). Otherwise, follow these instructions: 1) Download the SPM Raw Data from the "SPM Reports" page of the SPM module of HDX and open it in Excel. 2) Paste that .csv data into the "SpmRawData" tab of this spreadsheet (we recommend that you use the 'Paste as Values" option). The data on all other tabs will then update automatically. You may need to enable automatic calculation in the "Formulas" tab of Excel.</a:t>
          </a:r>
          <a:endParaRPr lang="en-US" sz="1300">
            <a:effectLst/>
          </a:endParaRPr>
        </a:p>
      </xdr:txBody>
    </xdr:sp>
    <xdr:clientData/>
  </xdr:oneCellAnchor>
  <xdr:oneCellAnchor>
    <xdr:from>
      <xdr:col>3</xdr:col>
      <xdr:colOff>221356</xdr:colOff>
      <xdr:row>0</xdr:row>
      <xdr:rowOff>0</xdr:rowOff>
    </xdr:from>
    <xdr:ext cx="2001332" cy="295850"/>
    <xdr:sp macro="" textlink="">
      <xdr:nvSpPr>
        <xdr:cNvPr id="6" name="Measure 1, Table 1 Description">
          <a:extLst>
            <a:ext uri="{FF2B5EF4-FFF2-40B4-BE49-F238E27FC236}">
              <a16:creationId xmlns:a16="http://schemas.microsoft.com/office/drawing/2014/main" id="{0E8B6C86-D7B5-4032-AAC1-FF848ABEC94C}"/>
            </a:ext>
          </a:extLst>
        </xdr:cNvPr>
        <xdr:cNvSpPr txBox="1"/>
      </xdr:nvSpPr>
      <xdr:spPr>
        <a:xfrm>
          <a:off x="6098281" y="0"/>
          <a:ext cx="2001332" cy="295850"/>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spAutoFit/>
        </a:bodyPr>
        <a:lstStyle/>
        <a:p>
          <a:pPr algn="r"/>
          <a:r>
            <a:rPr lang="en-US" sz="1300">
              <a:solidFill>
                <a:schemeClr val="tx1"/>
              </a:solidFill>
              <a:latin typeface="+mn-lt"/>
            </a:rPr>
            <a:t>This document is printable</a:t>
          </a:r>
        </a:p>
      </xdr:txBody>
    </xdr:sp>
    <xdr:clientData/>
  </xdr:oneCellAnchor>
  <xdr:oneCellAnchor>
    <xdr:from>
      <xdr:col>0</xdr:col>
      <xdr:colOff>0</xdr:colOff>
      <xdr:row>19</xdr:row>
      <xdr:rowOff>221318</xdr:rowOff>
    </xdr:from>
    <xdr:ext cx="7578587" cy="2025034"/>
    <xdr:sp macro="" textlink="">
      <xdr:nvSpPr>
        <xdr:cNvPr id="7" name="Measure 1, Table 1 Description">
          <a:extLst>
            <a:ext uri="{FF2B5EF4-FFF2-40B4-BE49-F238E27FC236}">
              <a16:creationId xmlns:a16="http://schemas.microsoft.com/office/drawing/2014/main" id="{82EF1163-E66C-4A17-9849-4490AD5F5BE2}"/>
            </a:ext>
          </a:extLst>
        </xdr:cNvPr>
        <xdr:cNvSpPr txBox="1"/>
      </xdr:nvSpPr>
      <xdr:spPr>
        <a:xfrm>
          <a:off x="0" y="4132171"/>
          <a:ext cx="7578587" cy="2025034"/>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baseline="0">
              <a:solidFill>
                <a:schemeClr val="dk1"/>
              </a:solidFill>
              <a:effectLst/>
              <a:latin typeface="+mn-lt"/>
              <a:ea typeface="+mn-ea"/>
              <a:cs typeface="+mn-cs"/>
            </a:rPr>
            <a:t>All of the sheets of this spreadsheet are locked by default except for the "SpmRawData" sheet. Some advanced users may choose to make edits by unlocking the spreadsheet - the password to unlock the spreadsheet is "unlock" (without quotes). Users who unlock the spreadsheet may choose to unhide column that contain variable references. For most users, however, we do not recommend making edits to any of the formulas as this can make the template behave in unexpected ways. AAQ support cannot be provided to individuals who have edited formulas in this spreadsheet. </a:t>
          </a:r>
        </a:p>
        <a:p>
          <a:pPr marL="0" marR="0" lvl="0" indent="0" defTabSz="914400" eaLnBrk="1" fontAlgn="auto" latinLnBrk="0" hangingPunct="1">
            <a:lnSpc>
              <a:spcPct val="100000"/>
            </a:lnSpc>
            <a:spcBef>
              <a:spcPts val="0"/>
            </a:spcBef>
            <a:spcAft>
              <a:spcPts val="0"/>
            </a:spcAft>
            <a:buClrTx/>
            <a:buSzTx/>
            <a:buFontTx/>
            <a:buNone/>
            <a:tabLst/>
            <a:defRPr/>
          </a:pPr>
          <a:endParaRPr lang="en-US" sz="13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aseline="0">
              <a:solidFill>
                <a:schemeClr val="dk1"/>
              </a:solidFill>
              <a:effectLst/>
              <a:latin typeface="+mn-lt"/>
              <a:ea typeface="+mn-ea"/>
              <a:cs typeface="+mn-cs"/>
            </a:rPr>
            <a:t>If, after pasting your data, you still see many cells showing "NO DATA" or experience other issues, we recommend that you redownload the latest raw data and template available on HDX.</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95</xdr:row>
      <xdr:rowOff>1079064</xdr:rowOff>
    </xdr:from>
    <xdr:ext cx="7756216" cy="1172500"/>
    <xdr:sp macro="" textlink="">
      <xdr:nvSpPr>
        <xdr:cNvPr id="26" name="Measure 7 Description">
          <a:extLst>
            <a:ext uri="{FF2B5EF4-FFF2-40B4-BE49-F238E27FC236}">
              <a16:creationId xmlns:a16="http://schemas.microsoft.com/office/drawing/2014/main" id="{DBFF2A8C-6BA5-9FC7-65EF-DCCE97B93838}"/>
            </a:ext>
          </a:extLst>
        </xdr:cNvPr>
        <xdr:cNvSpPr txBox="1"/>
      </xdr:nvSpPr>
      <xdr:spPr>
        <a:xfrm>
          <a:off x="0" y="39560064"/>
          <a:ext cx="7756216" cy="1172500"/>
        </a:xfrm>
        <a:prstGeom prst="rect">
          <a:avLst/>
        </a:prstGeom>
        <a:solidFill>
          <a:schemeClr val="bg1">
            <a:alpha val="7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500" b="1" i="0">
              <a:solidFill>
                <a:schemeClr val="dk1"/>
              </a:solidFill>
              <a:effectLst/>
              <a:latin typeface="+mn-lt"/>
              <a:ea typeface="+mn-ea"/>
              <a:cs typeface="+mn-cs"/>
            </a:rPr>
            <a:t>Measure 7: Successful Placement from Street Outreach and Successful Placement in or Retention of Permanent Housing</a:t>
          </a:r>
          <a:endParaRPr lang="en-US" sz="1500" b="0" i="0">
            <a:solidFill>
              <a:schemeClr val="dk1"/>
            </a:solidFill>
            <a:effectLst/>
            <a:latin typeface="+mn-lt"/>
            <a:ea typeface="+mn-ea"/>
            <a:cs typeface="+mn-cs"/>
          </a:endParaRPr>
        </a:p>
        <a:p>
          <a:r>
            <a:rPr lang="en-US" sz="1300" b="0" i="0">
              <a:solidFill>
                <a:schemeClr val="dk1"/>
              </a:solidFill>
              <a:effectLst/>
              <a:latin typeface="+mn-lt"/>
              <a:ea typeface="+mn-ea"/>
              <a:cs typeface="+mn-cs"/>
            </a:rPr>
            <a:t>This measures positive movement out of the homeless system and is divided into three tables: movement off the streets from Street Outreach (Metric 7a.1); movement into permanent housing situations from ES, SH, TH, and RRH (Metric 7b.1); and retention or exits to permanent housing situations from PH (other than PH-RRH).</a:t>
          </a:r>
          <a:endParaRPr lang="en-US" sz="1300">
            <a:solidFill>
              <a:sysClr val="windowText" lastClr="000000"/>
            </a:solidFill>
          </a:endParaRPr>
        </a:p>
      </xdr:txBody>
    </xdr:sp>
    <xdr:clientData/>
  </xdr:oneCellAnchor>
  <xdr:oneCellAnchor>
    <xdr:from>
      <xdr:col>0</xdr:col>
      <xdr:colOff>0</xdr:colOff>
      <xdr:row>95</xdr:row>
      <xdr:rowOff>124866</xdr:rowOff>
    </xdr:from>
    <xdr:ext cx="7722018" cy="765466"/>
    <xdr:sp macro="" textlink="">
      <xdr:nvSpPr>
        <xdr:cNvPr id="27" name="Measure 6 Description">
          <a:extLst>
            <a:ext uri="{FF2B5EF4-FFF2-40B4-BE49-F238E27FC236}">
              <a16:creationId xmlns:a16="http://schemas.microsoft.com/office/drawing/2014/main" id="{B53EE4C1-DF2B-4057-E48B-65D514C25F32}"/>
            </a:ext>
          </a:extLst>
        </xdr:cNvPr>
        <xdr:cNvSpPr txBox="1"/>
      </xdr:nvSpPr>
      <xdr:spPr>
        <a:xfrm>
          <a:off x="0" y="38605866"/>
          <a:ext cx="7722018" cy="765466"/>
        </a:xfrm>
        <a:prstGeom prst="rect">
          <a:avLst/>
        </a:prstGeom>
        <a:solidFill>
          <a:schemeClr val="bg1">
            <a:alpha val="7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t">
          <a:spAutoFit/>
        </a:bodyPr>
        <a:lstStyle/>
        <a:p>
          <a:r>
            <a:rPr lang="en-US" sz="1500" b="1" i="0">
              <a:solidFill>
                <a:schemeClr val="dk1"/>
              </a:solidFill>
              <a:effectLst/>
              <a:latin typeface="+mn-lt"/>
              <a:ea typeface="+mn-ea"/>
              <a:cs typeface="+mn-cs"/>
            </a:rPr>
            <a:t>Measure 6: Homeless Prevention and Housing Placement of Persons defined by category 3 of HUD’s Homeless Definition in CoC Program-funded Projects</a:t>
          </a:r>
        </a:p>
        <a:p>
          <a:r>
            <a:rPr lang="en-US" sz="1300" b="0" i="0">
              <a:solidFill>
                <a:schemeClr val="dk1"/>
              </a:solidFill>
              <a:effectLst/>
              <a:latin typeface="+mn-lt"/>
              <a:ea typeface="+mn-ea"/>
              <a:cs typeface="+mn-cs"/>
            </a:rPr>
            <a:t>Measure 6 is not applicable to CoCs in this reporting period.</a:t>
          </a:r>
        </a:p>
      </xdr:txBody>
    </xdr:sp>
    <xdr:clientData/>
  </xdr:oneCellAnchor>
  <xdr:oneCellAnchor>
    <xdr:from>
      <xdr:col>0</xdr:col>
      <xdr:colOff>0</xdr:colOff>
      <xdr:row>82</xdr:row>
      <xdr:rowOff>80845</xdr:rowOff>
    </xdr:from>
    <xdr:ext cx="8818999" cy="702885"/>
    <xdr:sp macro="" textlink="">
      <xdr:nvSpPr>
        <xdr:cNvPr id="25" name="Measure 5 Description">
          <a:extLst>
            <a:ext uri="{FF2B5EF4-FFF2-40B4-BE49-F238E27FC236}">
              <a16:creationId xmlns:a16="http://schemas.microsoft.com/office/drawing/2014/main" id="{CBB8FD64-6FA6-E8AC-DD71-86E593BE308F}"/>
            </a:ext>
          </a:extLst>
        </xdr:cNvPr>
        <xdr:cNvSpPr txBox="1"/>
      </xdr:nvSpPr>
      <xdr:spPr>
        <a:xfrm>
          <a:off x="0" y="30042685"/>
          <a:ext cx="8818999" cy="702885"/>
        </a:xfrm>
        <a:prstGeom prst="rect">
          <a:avLst/>
        </a:prstGeom>
        <a:solidFill>
          <a:schemeClr val="bg1">
            <a:alpha val="7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spAutoFit/>
        </a:bodyPr>
        <a:lstStyle/>
        <a:p>
          <a:r>
            <a:rPr lang="en-US" sz="1300" b="0" i="0">
              <a:solidFill>
                <a:schemeClr val="dk1"/>
              </a:solidFill>
              <a:effectLst/>
              <a:latin typeface="+mn-lt"/>
              <a:ea typeface="+mn-ea"/>
              <a:cs typeface="+mn-cs"/>
            </a:rPr>
            <a:t>This measures the number of people entering the homeless system through ES, SH, or TH (Metric 5.1) or ES, SH, TH, or PH (Metric 5.2) and determines whether they have any prior enrollments in the HMIS over the past two years. Those with no prior enrollments are considered to be experiencing homelessness for the first time.</a:t>
          </a:r>
          <a:endParaRPr lang="en-US" sz="1300">
            <a:solidFill>
              <a:sysClr val="windowText" lastClr="000000"/>
            </a:solidFill>
          </a:endParaRPr>
        </a:p>
      </xdr:txBody>
    </xdr:sp>
    <xdr:clientData/>
  </xdr:oneCellAnchor>
  <xdr:oneCellAnchor>
    <xdr:from>
      <xdr:col>0</xdr:col>
      <xdr:colOff>0</xdr:colOff>
      <xdr:row>43</xdr:row>
      <xdr:rowOff>263614</xdr:rowOff>
    </xdr:from>
    <xdr:ext cx="8835417" cy="702885"/>
    <xdr:sp macro="" textlink="">
      <xdr:nvSpPr>
        <xdr:cNvPr id="24" name="Measure 4 Description">
          <a:extLst>
            <a:ext uri="{FF2B5EF4-FFF2-40B4-BE49-F238E27FC236}">
              <a16:creationId xmlns:a16="http://schemas.microsoft.com/office/drawing/2014/main" id="{C9E79EE7-34EF-F32D-81CD-76F9EC2741DE}"/>
            </a:ext>
          </a:extLst>
        </xdr:cNvPr>
        <xdr:cNvSpPr txBox="1"/>
      </xdr:nvSpPr>
      <xdr:spPr>
        <a:xfrm>
          <a:off x="0" y="16288474"/>
          <a:ext cx="8835417" cy="702885"/>
        </a:xfrm>
        <a:prstGeom prst="rect">
          <a:avLst/>
        </a:prstGeom>
        <a:solidFill>
          <a:schemeClr val="bg1">
            <a:alpha val="7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spAutoFit/>
        </a:bodyPr>
        <a:lstStyle/>
        <a:p>
          <a:r>
            <a:rPr lang="en-US" sz="1300">
              <a:solidFill>
                <a:sysClr val="windowText" lastClr="000000"/>
              </a:solidFill>
            </a:rPr>
            <a:t>This measure is divided into six tables capturing employment and non-employment income changes for system leavers and stayers. The project types reported in these metrics are the same for each metric, but the type of income and universe of clients differs. In addition, the projects reported within these tables are limited to CoC-funded projects.</a:t>
          </a:r>
        </a:p>
      </xdr:txBody>
    </xdr:sp>
    <xdr:clientData/>
  </xdr:oneCellAnchor>
  <xdr:oneCellAnchor>
    <xdr:from>
      <xdr:col>0</xdr:col>
      <xdr:colOff>0</xdr:colOff>
      <xdr:row>20</xdr:row>
      <xdr:rowOff>2888</xdr:rowOff>
    </xdr:from>
    <xdr:ext cx="8739617" cy="702885"/>
    <xdr:sp macro="" textlink="">
      <xdr:nvSpPr>
        <xdr:cNvPr id="11" name="Measure 2 Description">
          <a:extLst>
            <a:ext uri="{FF2B5EF4-FFF2-40B4-BE49-F238E27FC236}">
              <a16:creationId xmlns:a16="http://schemas.microsoft.com/office/drawing/2014/main" id="{AAC91B4D-DB2D-9BD3-28DE-87B60790564D}"/>
            </a:ext>
          </a:extLst>
        </xdr:cNvPr>
        <xdr:cNvSpPr txBox="1"/>
      </xdr:nvSpPr>
      <xdr:spPr>
        <a:xfrm>
          <a:off x="0" y="7973408"/>
          <a:ext cx="8739617" cy="702885"/>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spAutoFit/>
        </a:bodyPr>
        <a:lstStyle/>
        <a:p>
          <a:r>
            <a:rPr lang="en-US" sz="1300">
              <a:solidFill>
                <a:sysClr val="windowText" lastClr="000000"/>
              </a:solidFill>
            </a:rPr>
            <a:t>This measures clients who exited SO, ES, TH, SH or PH to a permanent housing destination in the date range two years prior to the report date range. Of those clients, the measure reports on how many of them returned to homelessness as indicated in the HMIS for up to two years after their initial exit.</a:t>
          </a:r>
        </a:p>
      </xdr:txBody>
    </xdr:sp>
    <xdr:clientData/>
  </xdr:oneCellAnchor>
  <xdr:oneCellAnchor>
    <xdr:from>
      <xdr:col>0</xdr:col>
      <xdr:colOff>0</xdr:colOff>
      <xdr:row>13</xdr:row>
      <xdr:rowOff>263509</xdr:rowOff>
    </xdr:from>
    <xdr:ext cx="8528012" cy="906402"/>
    <xdr:sp macro="" textlink="">
      <xdr:nvSpPr>
        <xdr:cNvPr id="23" name="Measure 1, Table 2 Description">
          <a:extLst>
            <a:ext uri="{FF2B5EF4-FFF2-40B4-BE49-F238E27FC236}">
              <a16:creationId xmlns:a16="http://schemas.microsoft.com/office/drawing/2014/main" id="{C62DB568-2F94-B34A-3CAE-92834AE152F0}"/>
            </a:ext>
          </a:extLst>
        </xdr:cNvPr>
        <xdr:cNvSpPr txBox="1"/>
      </xdr:nvSpPr>
      <xdr:spPr>
        <a:xfrm>
          <a:off x="0" y="4827889"/>
          <a:ext cx="8528012" cy="906402"/>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spAutoFit/>
        </a:bodyPr>
        <a:lstStyle/>
        <a:p>
          <a:r>
            <a:rPr lang="en-US" sz="1300">
              <a:solidFill>
                <a:schemeClr val="tx1"/>
              </a:solidFill>
            </a:rPr>
            <a:t>This measure includes data from each client’s Living Situation (Data Standards element 3.917) response as well as time spent in permanent housing projects between Project Start and Housing Move-In. This information is added to the client’s entry date, effectively extending the client’s entry date backward in time. This “adjusted entry date” is then used in the calculations just as if it were the client’s actual entry date.</a:t>
          </a:r>
        </a:p>
      </xdr:txBody>
    </xdr:sp>
    <xdr:clientData/>
  </xdr:oneCellAnchor>
  <xdr:twoCellAnchor editAs="absolute">
    <xdr:from>
      <xdr:col>0</xdr:col>
      <xdr:colOff>0</xdr:colOff>
      <xdr:row>4</xdr:row>
      <xdr:rowOff>257261</xdr:rowOff>
    </xdr:from>
    <xdr:to>
      <xdr:col>9</xdr:col>
      <xdr:colOff>496382</xdr:colOff>
      <xdr:row>6</xdr:row>
      <xdr:rowOff>62074</xdr:rowOff>
    </xdr:to>
    <xdr:sp macro="" textlink="">
      <xdr:nvSpPr>
        <xdr:cNvPr id="22" name="Measure 1, Table 1 Description">
          <a:extLst>
            <a:ext uri="{FF2B5EF4-FFF2-40B4-BE49-F238E27FC236}">
              <a16:creationId xmlns:a16="http://schemas.microsoft.com/office/drawing/2014/main" id="{D0DBCCA5-BAF9-2E1F-03CD-5D6A475DA373}"/>
            </a:ext>
          </a:extLst>
        </xdr:cNvPr>
        <xdr:cNvSpPr txBox="1"/>
      </xdr:nvSpPr>
      <xdr:spPr>
        <a:xfrm>
          <a:off x="0" y="1236975"/>
          <a:ext cx="8783132" cy="702885"/>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spAutoFit/>
        </a:bodyPr>
        <a:lstStyle/>
        <a:p>
          <a:r>
            <a:rPr lang="en-US" sz="1300">
              <a:solidFill>
                <a:schemeClr val="tx1"/>
              </a:solidFill>
              <a:latin typeface="+mn-lt"/>
            </a:rPr>
            <a:t>This measures the number of clients activeb in the report date range across ES, SH (Metric 1.1) and then ES, SH and TH (Metric 1.2) along with their average and median length of time homeless. This includes time homeless during the report date range as well as prior to the report start date, going back no further than the look back stop date or client's date of birth, whichever is later.</a:t>
          </a:r>
        </a:p>
      </xdr:txBody>
    </xdr:sp>
    <xdr:clientData/>
  </xdr:twoCellAnchor>
  <xdr:oneCellAnchor>
    <xdr:from>
      <xdr:col>0</xdr:col>
      <xdr:colOff>0</xdr:colOff>
      <xdr:row>122</xdr:row>
      <xdr:rowOff>96879</xdr:rowOff>
    </xdr:from>
    <xdr:ext cx="8818999" cy="499367"/>
    <xdr:sp macro="" textlink="">
      <xdr:nvSpPr>
        <xdr:cNvPr id="4" name="Measure 5 Description">
          <a:extLst>
            <a:ext uri="{FF2B5EF4-FFF2-40B4-BE49-F238E27FC236}">
              <a16:creationId xmlns:a16="http://schemas.microsoft.com/office/drawing/2014/main" id="{1E531CC9-BDAB-E86A-1161-B9A5C851CBBA}"/>
            </a:ext>
          </a:extLst>
        </xdr:cNvPr>
        <xdr:cNvSpPr txBox="1"/>
      </xdr:nvSpPr>
      <xdr:spPr>
        <a:xfrm>
          <a:off x="0" y="55008504"/>
          <a:ext cx="8818999" cy="499367"/>
        </a:xfrm>
        <a:prstGeom prst="rect">
          <a:avLst/>
        </a:prstGeom>
        <a:solidFill>
          <a:schemeClr val="bg1">
            <a:alpha val="7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spAutoFit/>
        </a:bodyPr>
        <a:lstStyle/>
        <a:p>
          <a:r>
            <a:rPr lang="en-US" sz="1300" b="0" i="0">
              <a:solidFill>
                <a:schemeClr val="dk1"/>
              </a:solidFill>
              <a:effectLst/>
              <a:latin typeface="+mn-lt"/>
              <a:ea typeface="+mn-ea"/>
              <a:cs typeface="+mn-cs"/>
            </a:rPr>
            <a:t>Note:</a:t>
          </a:r>
          <a:r>
            <a:rPr lang="en-US" sz="1300" b="0" i="0" baseline="0">
              <a:solidFill>
                <a:schemeClr val="dk1"/>
              </a:solidFill>
              <a:effectLst/>
              <a:latin typeface="+mn-lt"/>
              <a:ea typeface="+mn-ea"/>
              <a:cs typeface="+mn-cs"/>
            </a:rPr>
            <a:t> for Housing Inventory Count-related data elements, please see </a:t>
          </a:r>
          <a:r>
            <a:rPr lang="en-US" sz="1300" b="0" i="0">
              <a:solidFill>
                <a:schemeClr val="dk1"/>
              </a:solidFill>
              <a:effectLst/>
              <a:latin typeface="+mn-lt"/>
              <a:ea typeface="+mn-ea"/>
              <a:cs typeface="+mn-cs"/>
            </a:rPr>
            <a:t>https://www.hudexchange.info/programs/coc/coc-housing-inventory-count-reports/.</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1285875</xdr:colOff>
      <xdr:row>11</xdr:row>
      <xdr:rowOff>125536</xdr:rowOff>
    </xdr:from>
    <xdr:ext cx="3171825" cy="1246064"/>
    <xdr:sp macro="" textlink="">
      <xdr:nvSpPr>
        <xdr:cNvPr id="2" name="Measure 1, Table 1 Description">
          <a:extLst>
            <a:ext uri="{FF2B5EF4-FFF2-40B4-BE49-F238E27FC236}">
              <a16:creationId xmlns:a16="http://schemas.microsoft.com/office/drawing/2014/main" id="{1613D8D5-E4C3-4A26-BE27-94249F6BA692}"/>
            </a:ext>
          </a:extLst>
        </xdr:cNvPr>
        <xdr:cNvSpPr txBox="1"/>
      </xdr:nvSpPr>
      <xdr:spPr>
        <a:xfrm>
          <a:off x="6238875" y="2221036"/>
          <a:ext cx="3171825" cy="1246064"/>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noAutofit/>
        </a:bodyPr>
        <a:lstStyle/>
        <a:p>
          <a:r>
            <a:rPr lang="en-US" sz="2400" baseline="0">
              <a:solidFill>
                <a:schemeClr val="tx1"/>
              </a:solidFill>
              <a:latin typeface="+mn-lt"/>
            </a:rPr>
            <a:t>This tab is intended for administrative use only.</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5000000}" name="SPM_Measure1.A" displayName="SPM_Measure1.A" ref="A10:D12" totalsRowShown="0" headerRowDxfId="76" dataDxfId="75">
  <tableColumns count="4">
    <tableColumn id="1" xr3:uid="{00000000-0010-0000-0500-000001000000}" name="[" dataDxfId="74"/>
    <tableColumn id="2" xr3:uid="{00000000-0010-0000-0500-000002000000}" name="Universe (Persons)" dataDxfId="73">
      <calculatedColumnFormula>IFERROR(INDEX(SpmRawData!$A$1:$AMK$2,2,MATCH(M11,SpmRawData!$A$1:$AMK$1,0)),"NO DATA")</calculatedColumnFormula>
    </tableColumn>
    <tableColumn id="3" xr3:uid="{00000000-0010-0000-0500-000003000000}" name="Average LOT Homeless (bed nights)" dataDxfId="72" dataCellStyle="2DecWComma&amp;0">
      <calculatedColumnFormula>IFERROR(INDEX(SpmRawData!$A$1:$AMK$2,2,MATCH(N11,SpmRawData!$A$1:$AMK$1,0)),"NO DATA")</calculatedColumnFormula>
    </tableColumn>
    <tableColumn id="4" xr3:uid="{00000000-0010-0000-0500-000004000000}" name="Median LOT Homeless (bed nights)" dataDxfId="71" dataCellStyle="2DecWComma&amp;0">
      <calculatedColumnFormula>IFERROR(INDEX(SpmRawData!$A$1:$AMK$2,2,MATCH(O11,SpmRawData!$A$1:$AMK$1,0)),"NO DATA")</calculatedColumnFormula>
    </tableColumn>
  </tableColumns>
  <tableStyleInfo name="HDXTableStyle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E000000}" name="SPM_Measure5.1" displayName="SPM_Measure5.1" ref="A85:B88" totalsRowShown="0" headerRowDxfId="40" dataDxfId="39">
  <tableColumns count="2">
    <tableColumn id="1" xr3:uid="{00000000-0010-0000-0E00-000001000000}" name="Metric" dataDxfId="38"/>
    <tableColumn id="2" xr3:uid="{00000000-0010-0000-0E00-000002000000}" name="Value" dataDxfId="37">
      <calculatedColumnFormula>IFERROR(INDEX(SpmRawData!$A$1:$AMK$2,2,MATCH(M86,SpmRawData!$A$1:$AMK$1,0)),"NO DATA")</calculatedColumnFormula>
    </tableColumn>
  </tableColumns>
  <tableStyleInfo name="HDXTableStyle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F000000}" name="SPM_Measure5.2" displayName="SPM_Measure5.2" ref="A91:B94" totalsRowShown="0" headerRowDxfId="36" dataDxfId="35">
  <tableColumns count="2">
    <tableColumn id="1" xr3:uid="{00000000-0010-0000-0F00-000001000000}" name="Metric" dataDxfId="34"/>
    <tableColumn id="2" xr3:uid="{00000000-0010-0000-0F00-000002000000}" name="Value" dataDxfId="33">
      <calculatedColumnFormula>IFERROR(INDEX(SpmRawData!$A$1:$AMK$2,2,MATCH(M92,SpmRawData!$A$1:$AMK$1,0)),"NO DATA")</calculatedColumnFormula>
    </tableColumn>
  </tableColumns>
  <tableStyleInfo name="HDXTableStyle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0000000}" name="SPM_Measure7.A.1" displayName="SPM_Measure7.A.1" ref="A98:B102" totalsRowShown="0" headerRowDxfId="32" dataDxfId="31">
  <tableColumns count="2">
    <tableColumn id="1" xr3:uid="{00000000-0010-0000-1000-000001000000}" name="Metric" dataDxfId="30"/>
    <tableColumn id="2" xr3:uid="{00000000-0010-0000-1000-000002000000}" name="Value" dataDxfId="29">
      <calculatedColumnFormula>IFERROR(INDEX(SpmRawData!$A$1:$AMK$2,2,MATCH(M99,SpmRawData!$A$1:$AMK$1,0)),"NO DATA")</calculatedColumnFormula>
    </tableColumn>
  </tableColumns>
  <tableStyleInfo name="HDXTableStyle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1000000}" name="SPM_Measure7.B.1" displayName="SPM_Measure7.B.1" ref="A105:B108" totalsRowShown="0" headerRowDxfId="28" dataDxfId="27">
  <tableColumns count="2">
    <tableColumn id="1" xr3:uid="{00000000-0010-0000-1100-000001000000}" name="Metric" dataDxfId="26"/>
    <tableColumn id="2" xr3:uid="{00000000-0010-0000-1100-000002000000}" name="Value" dataDxfId="25">
      <calculatedColumnFormula>IFERROR(INDEX(SpmRawData!$A$1:$AMK$2,2,MATCH(M106,SpmRawData!$A$1:$AMK$1,0)),"NO DATA")</calculatedColumnFormula>
    </tableColumn>
  </tableColumns>
  <tableStyleInfo name="HDXTableStyle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2000000}" name="SPM_Measure7.B.2" displayName="SPM_Measure7.B.2" ref="A111:B114" totalsRowShown="0" headerRowDxfId="24" dataDxfId="23">
  <tableColumns count="2">
    <tableColumn id="1" xr3:uid="{00000000-0010-0000-1200-000001000000}" name="Metric" dataDxfId="22"/>
    <tableColumn id="2" xr3:uid="{00000000-0010-0000-1200-000002000000}" name="Value" dataDxfId="21">
      <calculatedColumnFormula>IFERROR(INDEX(SpmRawData!$A$1:$AMK$2,2,MATCH(M112,SpmRawData!$A$1:$AMK$1,0)),"NO DATA")</calculatedColumnFormula>
    </tableColumn>
  </tableColumns>
  <tableStyleInfo name="HDXTableStyle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3000000}" name="SPM_DataQuality" displayName="SPM_DataQuality" ref="A118:F122" totalsRowShown="0" headerRowDxfId="20" dataDxfId="19">
  <tableColumns count="6">
    <tableColumn id="1" xr3:uid="{00000000-0010-0000-1300-000001000000}" name="Metric" dataDxfId="18"/>
    <tableColumn id="2" xr3:uid="{00000000-0010-0000-1300-000002000000}" name="All ES, SH" dataDxfId="17">
      <calculatedColumnFormula>IFERROR(INDEX(SpmRawData!$A$1:$AMK$2,2,MATCH(M119,SpmRawData!$A$1:$AMK$1,0)),"NO DATA")</calculatedColumnFormula>
    </tableColumn>
    <tableColumn id="3" xr3:uid="{00000000-0010-0000-1300-000003000000}" name="All TH" dataDxfId="16">
      <calculatedColumnFormula>IFERROR(INDEX(SpmRawData!$A$1:$AMK$2,2,MATCH(N119,SpmRawData!$A$1:$AMK$1,0)),"NO DATA")</calculatedColumnFormula>
    </tableColumn>
    <tableColumn id="4" xr3:uid="{00000000-0010-0000-1300-000004000000}" name="All PSH, OPH" dataDxfId="15">
      <calculatedColumnFormula>IFERROR(INDEX(SpmRawData!$A$1:$AMK$2,2,MATCH(O119,SpmRawData!$A$1:$AMK$1,0)),"NO DATA")</calculatedColumnFormula>
    </tableColumn>
    <tableColumn id="5" xr3:uid="{00000000-0010-0000-1300-000005000000}" name="All RRH" dataDxfId="14">
      <calculatedColumnFormula>IFERROR(INDEX(SpmRawData!$A$1:$AMK$2,2,MATCH(P119,SpmRawData!$A$1:$AMK$1,0)),"NO DATA")</calculatedColumnFormula>
    </tableColumn>
    <tableColumn id="6" xr3:uid="{00000000-0010-0000-1300-000006000000}" name="All Street Outreach" dataDxfId="13">
      <calculatedColumnFormula>IFERROR(INDEX(SpmRawData!$A$1:$AMK$2,2,MATCH(Q119,SpmRawData!$A$1:$AMK$1,0)),"NO DATA")</calculatedColumnFormula>
    </tableColumn>
  </tableColumns>
  <tableStyleInfo name="HDXTableStyle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14000000}" name="SPM_Notes" displayName="SPM_Notes" ref="A6:B14" totalsRowShown="0" headerRowDxfId="12" dataDxfId="11">
  <tableColumns count="2">
    <tableColumn id="1" xr3:uid="{00000000-0010-0000-1400-000001000000}" name="Measure" dataDxfId="10"/>
    <tableColumn id="2" xr3:uid="{00000000-0010-0000-1400-000002000000}" name="Notes" dataDxfId="9">
      <calculatedColumnFormula>IFERROR(IF(D7="M6_Notes","No Notes. Measure 6 was not applicable to CoCs in this reporting period.",
            IF(OR(INDEX(SpmRawData!$A$1:$FW$2,2,MATCH(D7,SpmRawData!$A$1:$ET$1,0))=0,
                  INDEX(SpmRawData!$A$1:$FW$2,2,MATCH(D7,SpmRawData!$A$1:$ET$1,0))="",
                  INDEX(SpmRawData!$A$1:$FW$2,2,MATCH(D7,SpmRawData!$A$1:$ET$1,0))="NULL"),
               "No notes.",
               INDEX(SpmRawData!$A$1:$FW$2,2,MATCH(D7,SpmRawData!$A$1:$ET$1,0)))),
"")</calculatedColumnFormula>
    </tableColumn>
  </tableColumns>
  <tableStyleInfo name="HDXTableStyle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6000000}" name="SPM_Measure1.B" displayName="SPM_Measure1.B" ref="A16:D18" totalsRowShown="0" headerRowDxfId="70" dataDxfId="69">
  <tableColumns count="4">
    <tableColumn id="1" xr3:uid="{00000000-0010-0000-0600-000001000000}" name="Metric" dataDxfId="68"/>
    <tableColumn id="2" xr3:uid="{00000000-0010-0000-0600-000002000000}" name="Universe (Persons)" dataDxfId="67">
      <calculatedColumnFormula>IFERROR(INDEX(SpmRawData!$A$1:$AMK$2,2,MATCH(M17,SpmRawData!$A$1:$AMK$1,0)),"NO DATA")</calculatedColumnFormula>
    </tableColumn>
    <tableColumn id="3" xr3:uid="{00000000-0010-0000-0600-000003000000}" name="Average LOT Homeless (bed nights)" dataDxfId="66" dataCellStyle="2DecWComma&amp;0">
      <calculatedColumnFormula>IFERROR(INDEX(SpmRawData!$A$1:$AMK$2,2,MATCH(N17,SpmRawData!$A$1:$AMK$1,0)),"NO DATA")</calculatedColumnFormula>
    </tableColumn>
    <tableColumn id="4" xr3:uid="{00000000-0010-0000-0600-000004000000}" name="Median LOT Homeless (bed nights)" dataDxfId="65" dataCellStyle="2DecWComma&amp;0">
      <calculatedColumnFormula>IFERROR(INDEX(SpmRawData!$A$1:$AMK$2,2,MATCH(O17,SpmRawData!$A$1:$AMK$1,0)),"NO DATA")</calculatedColumnFormula>
    </tableColumn>
  </tableColumns>
  <tableStyleInfo name="HDXTableStyle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7000000}" name="SPM_Measure3.2" displayName="SPM_Measure3.2" ref="A38:B42" totalsRowShown="0" headerRowDxfId="64" dataDxfId="63">
  <tableColumns count="2">
    <tableColumn id="1" xr3:uid="{00000000-0010-0000-0700-000001000000}" name="Metric" dataDxfId="62"/>
    <tableColumn id="2" xr3:uid="{00000000-0010-0000-0700-000002000000}" name="Value" dataDxfId="61">
      <calculatedColumnFormula>IFERROR(INDEX(SpmRawData!$A$1:$AMK$2,2,MATCH(M39,SpmRawData!$A$1:$AMK$1,0)),"NO DATA")</calculatedColumnFormula>
    </tableColumn>
  </tableColumns>
  <tableStyleInfo name="HDXTableStyle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8000000}" name="SPM_Measure4.1" displayName="SPM_Measure4.1" ref="A47:B50" totalsRowShown="0" headerRowDxfId="60" dataDxfId="59">
  <tableColumns count="2">
    <tableColumn id="1" xr3:uid="{00000000-0010-0000-0800-000001000000}" name="Metric" dataDxfId="58"/>
    <tableColumn id="2" xr3:uid="{00000000-0010-0000-0800-000002000000}" name="Value" dataDxfId="57">
      <calculatedColumnFormula>IFERROR(INDEX(SpmRawData!$A$1:$AMK$2,2,MATCH(M48,SpmRawData!$A$1:$AMK$1,0)),"NO DATA")</calculatedColumnFormula>
    </tableColumn>
  </tableColumns>
  <tableStyleInfo name="HDXTableStyle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9000000}" name="SPM_Measure4.2" displayName="SPM_Measure4.2" ref="A53:B56" totalsRowShown="0" headerRowDxfId="56" dataDxfId="55">
  <tableColumns count="2">
    <tableColumn id="1" xr3:uid="{00000000-0010-0000-0900-000001000000}" name="Metric" dataDxfId="54"/>
    <tableColumn id="2" xr3:uid="{00000000-0010-0000-0900-000002000000}" name="Value" dataDxfId="53">
      <calculatedColumnFormula>IFERROR(INDEX(SpmRawData!$A$1:$AMK$2,2,MATCH(M54,SpmRawData!$A$1:$AMK$1,0)),"NO DATA")</calculatedColumnFormula>
    </tableColumn>
  </tableColumns>
  <tableStyleInfo name="HDXTableStyle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A000000}" name="SPM_Measure4.3" displayName="SPM_Measure4.3" ref="A59:B62" totalsRowShown="0" headerRowDxfId="52">
  <tableColumns count="2">
    <tableColumn id="1" xr3:uid="{00000000-0010-0000-0A00-000001000000}" name="Metric" dataDxfId="51"/>
    <tableColumn id="2" xr3:uid="{00000000-0010-0000-0A00-000002000000}" name="Value" dataDxfId="50">
      <calculatedColumnFormula>IFERROR(INDEX(SpmRawData!$A$1:$AMK$2,2,MATCH(M60,SpmRawData!$A$1:$AMK$1,0)),"NO DATA")</calculatedColumnFormula>
    </tableColumn>
  </tableColumns>
  <tableStyleInfo name="HDXTableStyle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B000000}" name="SPM_Measure4.4" displayName="SPM_Measure4.4" ref="A65:B68" totalsRowShown="0" headerRowDxfId="49">
  <tableColumns count="2">
    <tableColumn id="1" xr3:uid="{00000000-0010-0000-0B00-000001000000}" name="Metric" dataDxfId="48"/>
    <tableColumn id="2" xr3:uid="{00000000-0010-0000-0B00-000002000000}" name="Value" dataDxfId="47">
      <calculatedColumnFormula>IFERROR(INDEX(SpmRawData!$A$1:$AMK$2,2,MATCH(M66,SpmRawData!$A$1:$AMK$1,0)),"NO DATA")</calculatedColumnFormula>
    </tableColumn>
  </tableColumns>
  <tableStyleInfo name="HDXTableStyle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C000000}" name="SPM_Measure4.5" displayName="SPM_Measure4.5" ref="A71:B74" totalsRowShown="0" headerRowDxfId="46">
  <tableColumns count="2">
    <tableColumn id="1" xr3:uid="{00000000-0010-0000-0C00-000001000000}" name="Metric" dataDxfId="45"/>
    <tableColumn id="2" xr3:uid="{00000000-0010-0000-0C00-000002000000}" name="Value" dataDxfId="44">
      <calculatedColumnFormula>IFERROR(INDEX(SpmRawData!$A$1:$AMK$2,2,MATCH(M72,SpmRawData!$A$1:$AMK$1,0)),"NO DATA")</calculatedColumnFormula>
    </tableColumn>
  </tableColumns>
  <tableStyleInfo name="HDXTableStyle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D000000}" name="SPM_Measure4.6" displayName="SPM_Measure4.6" ref="A77:B80" totalsRowShown="0" headerRowDxfId="43">
  <tableColumns count="2">
    <tableColumn id="1" xr3:uid="{00000000-0010-0000-0D00-000001000000}" name="Metric" dataDxfId="42"/>
    <tableColumn id="2" xr3:uid="{00000000-0010-0000-0D00-000002000000}" name="Value" dataDxfId="41">
      <calculatedColumnFormula>IFERROR(INDEX(SpmRawData!$A$1:$AMK$2,2,MATCH(M78,SpmRawData!$A$1:$AMK$1,0)),"NO DATA")</calculatedColumnFormula>
    </tableColumn>
  </tableColumns>
  <tableStyleInfo name="HDXTableStyle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 Type="http://schemas.openxmlformats.org/officeDocument/2006/relationships/drawing" Target="../drawings/drawing2.xml"/><Relationship Id="rId16" Type="http://schemas.openxmlformats.org/officeDocument/2006/relationships/table" Target="../tables/table14.xml"/><Relationship Id="rId1" Type="http://schemas.openxmlformats.org/officeDocument/2006/relationships/printerSettings" Target="../printerSettings/printerSettings3.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5" Type="http://schemas.openxmlformats.org/officeDocument/2006/relationships/table" Target="../tables/table1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2B5E0-6EBB-41EB-B391-2FC240053538}">
  <dimension ref="A1:F31"/>
  <sheetViews>
    <sheetView zoomScaleNormal="100" zoomScaleSheetLayoutView="100" workbookViewId="0"/>
  </sheetViews>
  <sheetFormatPr defaultColWidth="0" defaultRowHeight="15" customHeight="1" zeroHeight="1" x14ac:dyDescent="0.3"/>
  <cols>
    <col min="1" max="1" width="62.6640625" customWidth="1"/>
    <col min="2" max="5" width="12.6640625" customWidth="1"/>
    <col min="6" max="6" width="9.109375" customWidth="1"/>
    <col min="7" max="13" width="9.109375" hidden="1" customWidth="1"/>
    <col min="14" max="16384" width="9.109375" hidden="1"/>
  </cols>
  <sheetData>
    <row r="1" spans="1:5" ht="21" customHeight="1" x14ac:dyDescent="0.3">
      <c r="A1" s="55" t="s">
        <v>255</v>
      </c>
    </row>
    <row r="2" spans="1:5" ht="18" customHeight="1" x14ac:dyDescent="0.3">
      <c r="A2" s="3" t="str">
        <f>HeadingLine2</f>
        <v>PA-603: Beaver County CoC</v>
      </c>
    </row>
    <row r="3" spans="1:5" ht="18" customHeight="1" x14ac:dyDescent="0.3">
      <c r="A3" s="3" t="str">
        <f>HeadingLine3</f>
        <v>FY 2025: 10/1/24-9/30/25</v>
      </c>
    </row>
    <row r="4" spans="1:5" ht="18" customHeight="1" x14ac:dyDescent="0.3">
      <c r="A4" s="55"/>
      <c r="B4" s="56"/>
      <c r="C4" s="57"/>
      <c r="D4" s="58"/>
      <c r="E4" s="58"/>
    </row>
    <row r="5" spans="1:5" ht="19.8" x14ac:dyDescent="0.4">
      <c r="A5" s="59" t="s">
        <v>253</v>
      </c>
    </row>
    <row r="6" spans="1:5" ht="14.4" x14ac:dyDescent="0.3"/>
    <row r="7" spans="1:5" ht="14.4" x14ac:dyDescent="0.3"/>
    <row r="8" spans="1:5" ht="14.4" x14ac:dyDescent="0.3"/>
    <row r="9" spans="1:5" ht="14.4" x14ac:dyDescent="0.3"/>
    <row r="10" spans="1:5" ht="14.4" x14ac:dyDescent="0.3"/>
    <row r="11" spans="1:5" ht="19.8" x14ac:dyDescent="0.4">
      <c r="A11" s="59" t="s">
        <v>256</v>
      </c>
    </row>
    <row r="12" spans="1:5" ht="14.4" x14ac:dyDescent="0.3"/>
    <row r="13" spans="1:5" ht="14.4" x14ac:dyDescent="0.3"/>
    <row r="14" spans="1:5" ht="14.4" x14ac:dyDescent="0.3"/>
    <row r="15" spans="1:5" ht="14.4" x14ac:dyDescent="0.3"/>
    <row r="16" spans="1:5" ht="14.4" x14ac:dyDescent="0.3"/>
    <row r="17" spans="1:1" ht="14.4" x14ac:dyDescent="0.3"/>
    <row r="18" spans="1:1" ht="14.4" x14ac:dyDescent="0.3"/>
    <row r="19" spans="1:1" ht="14.4" x14ac:dyDescent="0.3"/>
    <row r="20" spans="1:1" ht="19.8" x14ac:dyDescent="0.4">
      <c r="A20" s="59" t="s">
        <v>257</v>
      </c>
    </row>
    <row r="21" spans="1:1" ht="14.4" x14ac:dyDescent="0.3"/>
    <row r="22" spans="1:1" ht="14.4" x14ac:dyDescent="0.3"/>
    <row r="23" spans="1:1" ht="14.4" x14ac:dyDescent="0.3"/>
    <row r="24" spans="1:1" ht="14.4" x14ac:dyDescent="0.3"/>
    <row r="25" spans="1:1" ht="14.4" x14ac:dyDescent="0.3"/>
    <row r="26" spans="1:1" ht="14.4" x14ac:dyDescent="0.3"/>
    <row r="27" spans="1:1" ht="14.4" x14ac:dyDescent="0.3"/>
    <row r="28" spans="1:1" ht="14.4" x14ac:dyDescent="0.3"/>
    <row r="29" spans="1:1" ht="14.4" x14ac:dyDescent="0.3"/>
    <row r="30" spans="1:1" ht="14.4" x14ac:dyDescent="0.3"/>
    <row r="31" spans="1:1" ht="14.4" x14ac:dyDescent="0.3"/>
  </sheetData>
  <sheetProtection algorithmName="SHA-512" hashValue="Nln1NlLwFmEs0n9nFdNEj3szmXKsLRRE+02ahZA8o1dIWnL64YOb9D0LIKh6i7z3BDhvO424bas//xS8blat1A==" saltValue="RYYkA/Ut+yu9OXDZoa1z8w==" spinCount="100000" sheet="1" objects="1" scenarios="1"/>
  <conditionalFormatting sqref="A3:K3">
    <cfRule type="expression" dxfId="8" priority="1">
      <formula>$A$3="PASTE DATA INTO THE 'SpmRawData' TAB TO POPULATE THIS TEMPLATE."</formula>
    </cfRule>
  </conditionalFormatting>
  <pageMargins left="0.7" right="0.7" top="0.75" bottom="0.75" header="0.3" footer="0.3"/>
  <pageSetup scale="99" orientation="landscape" r:id="rId1"/>
  <rowBreaks count="1" manualBreakCount="1">
    <brk id="61"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F6A01-0F60-4E28-8A29-1E9C31746874}">
  <sheetPr>
    <tabColor rgb="FF1C3A70"/>
  </sheetPr>
  <dimension ref="A1:EU2"/>
  <sheetViews>
    <sheetView workbookViewId="0">
      <selection sqref="A1:EU2"/>
    </sheetView>
  </sheetViews>
  <sheetFormatPr defaultColWidth="9.109375" defaultRowHeight="14.4" x14ac:dyDescent="0.3"/>
  <cols>
    <col min="1" max="16384" width="9.109375" style="63"/>
  </cols>
  <sheetData>
    <row r="1" spans="1:151" x14ac:dyDescent="0.3">
      <c r="A1" t="s">
        <v>230</v>
      </c>
      <c r="B1" t="s">
        <v>231</v>
      </c>
      <c r="C1" t="s">
        <v>232</v>
      </c>
      <c r="D1" t="s">
        <v>233</v>
      </c>
      <c r="E1" t="s">
        <v>234</v>
      </c>
      <c r="F1" t="s">
        <v>235</v>
      </c>
      <c r="G1" t="s">
        <v>236</v>
      </c>
      <c r="H1" t="s">
        <v>237</v>
      </c>
      <c r="I1" t="s">
        <v>238</v>
      </c>
      <c r="J1" t="s">
        <v>239</v>
      </c>
      <c r="K1" t="s">
        <v>240</v>
      </c>
      <c r="L1" t="s">
        <v>241</v>
      </c>
      <c r="M1" t="s">
        <v>242</v>
      </c>
      <c r="N1" t="s">
        <v>243</v>
      </c>
      <c r="O1" t="s">
        <v>244</v>
      </c>
      <c r="P1" t="s">
        <v>245</v>
      </c>
      <c r="Q1" t="s">
        <v>246</v>
      </c>
      <c r="R1" t="s">
        <v>247</v>
      </c>
      <c r="S1" t="s">
        <v>248</v>
      </c>
      <c r="T1" t="s">
        <v>249</v>
      </c>
      <c r="U1" t="s">
        <v>250</v>
      </c>
      <c r="V1" t="s">
        <v>251</v>
      </c>
      <c r="W1" t="s">
        <v>252</v>
      </c>
      <c r="X1" t="s">
        <v>11</v>
      </c>
      <c r="Y1" t="s">
        <v>21</v>
      </c>
      <c r="Z1" t="s">
        <v>12</v>
      </c>
      <c r="AA1" t="s">
        <v>22</v>
      </c>
      <c r="AB1" t="s">
        <v>15</v>
      </c>
      <c r="AC1" t="s">
        <v>25</v>
      </c>
      <c r="AD1" t="s">
        <v>16</v>
      </c>
      <c r="AE1" t="s">
        <v>26</v>
      </c>
      <c r="AF1" t="s">
        <v>14</v>
      </c>
      <c r="AG1" t="s">
        <v>24</v>
      </c>
      <c r="AH1" t="s">
        <v>10</v>
      </c>
      <c r="AI1" t="s">
        <v>20</v>
      </c>
      <c r="AJ1" t="s">
        <v>215</v>
      </c>
      <c r="AK1" t="s">
        <v>56</v>
      </c>
      <c r="AL1" t="s">
        <v>57</v>
      </c>
      <c r="AM1" t="s">
        <v>49</v>
      </c>
      <c r="AN1" t="s">
        <v>50</v>
      </c>
      <c r="AO1" t="s">
        <v>51</v>
      </c>
      <c r="AP1" t="s">
        <v>52</v>
      </c>
      <c r="AQ1" t="s">
        <v>53</v>
      </c>
      <c r="AR1" t="s">
        <v>54</v>
      </c>
      <c r="AS1" t="s">
        <v>55</v>
      </c>
      <c r="AT1" t="s">
        <v>217</v>
      </c>
      <c r="AU1" t="s">
        <v>86</v>
      </c>
      <c r="AV1" t="s">
        <v>87</v>
      </c>
      <c r="AW1" t="s">
        <v>79</v>
      </c>
      <c r="AX1" t="s">
        <v>80</v>
      </c>
      <c r="AY1" t="s">
        <v>81</v>
      </c>
      <c r="AZ1" t="s">
        <v>82</v>
      </c>
      <c r="BA1" t="s">
        <v>83</v>
      </c>
      <c r="BB1" t="s">
        <v>84</v>
      </c>
      <c r="BC1" t="s">
        <v>85</v>
      </c>
      <c r="BD1" t="s">
        <v>76</v>
      </c>
      <c r="BE1" t="s">
        <v>77</v>
      </c>
      <c r="BF1" t="s">
        <v>69</v>
      </c>
      <c r="BG1" t="s">
        <v>70</v>
      </c>
      <c r="BH1" t="s">
        <v>71</v>
      </c>
      <c r="BI1" t="s">
        <v>72</v>
      </c>
      <c r="BJ1" t="s">
        <v>73</v>
      </c>
      <c r="BK1" t="s">
        <v>74</v>
      </c>
      <c r="BL1" t="s">
        <v>75</v>
      </c>
      <c r="BM1" t="s">
        <v>46</v>
      </c>
      <c r="BN1" t="s">
        <v>47</v>
      </c>
      <c r="BO1" t="s">
        <v>39</v>
      </c>
      <c r="BP1" t="s">
        <v>40</v>
      </c>
      <c r="BQ1" t="s">
        <v>41</v>
      </c>
      <c r="BR1" t="s">
        <v>42</v>
      </c>
      <c r="BS1" t="s">
        <v>43</v>
      </c>
      <c r="BT1" t="s">
        <v>44</v>
      </c>
      <c r="BU1" t="s">
        <v>45</v>
      </c>
      <c r="BV1" t="s">
        <v>66</v>
      </c>
      <c r="BW1" t="s">
        <v>67</v>
      </c>
      <c r="BX1" t="s">
        <v>59</v>
      </c>
      <c r="BY1" t="s">
        <v>60</v>
      </c>
      <c r="BZ1" t="s">
        <v>61</v>
      </c>
      <c r="CA1" t="s">
        <v>62</v>
      </c>
      <c r="CB1" t="s">
        <v>63</v>
      </c>
      <c r="CC1" t="s">
        <v>64</v>
      </c>
      <c r="CD1" t="s">
        <v>65</v>
      </c>
      <c r="CE1" t="s">
        <v>96</v>
      </c>
      <c r="CF1" t="s">
        <v>97</v>
      </c>
      <c r="CG1" t="s">
        <v>89</v>
      </c>
      <c r="CH1" t="s">
        <v>90</v>
      </c>
      <c r="CI1" t="s">
        <v>91</v>
      </c>
      <c r="CJ1" t="s">
        <v>92</v>
      </c>
      <c r="CK1" t="s">
        <v>93</v>
      </c>
      <c r="CL1" t="s">
        <v>94</v>
      </c>
      <c r="CM1" t="s">
        <v>95</v>
      </c>
      <c r="CN1" t="s">
        <v>107</v>
      </c>
      <c r="CO1" t="s">
        <v>219</v>
      </c>
      <c r="CP1" t="s">
        <v>109</v>
      </c>
      <c r="CQ1" t="s">
        <v>111</v>
      </c>
      <c r="CR1" t="s">
        <v>105</v>
      </c>
      <c r="CS1" t="s">
        <v>132</v>
      </c>
      <c r="CT1" t="s">
        <v>115</v>
      </c>
      <c r="CU1" t="s">
        <v>117</v>
      </c>
      <c r="CV1" t="s">
        <v>119</v>
      </c>
      <c r="CW1" t="s">
        <v>134</v>
      </c>
      <c r="CX1" t="s">
        <v>135</v>
      </c>
      <c r="CY1" t="s">
        <v>122</v>
      </c>
      <c r="CZ1" t="s">
        <v>124</v>
      </c>
      <c r="DA1" t="s">
        <v>138</v>
      </c>
      <c r="DB1" t="s">
        <v>139</v>
      </c>
      <c r="DC1" t="s">
        <v>127</v>
      </c>
      <c r="DD1" t="s">
        <v>129</v>
      </c>
      <c r="DE1" t="s">
        <v>142</v>
      </c>
      <c r="DF1" t="s">
        <v>143</v>
      </c>
      <c r="DG1" t="s">
        <v>221</v>
      </c>
      <c r="DH1" t="s">
        <v>156</v>
      </c>
      <c r="DI1" t="s">
        <v>158</v>
      </c>
      <c r="DJ1" t="s">
        <v>149</v>
      </c>
      <c r="DK1" t="s">
        <v>151</v>
      </c>
      <c r="DL1" t="s">
        <v>147</v>
      </c>
      <c r="DM1" t="s">
        <v>154</v>
      </c>
      <c r="DN1" t="s">
        <v>223</v>
      </c>
      <c r="DO1" t="s">
        <v>170</v>
      </c>
      <c r="DP1" t="s">
        <v>171</v>
      </c>
      <c r="DQ1" t="s">
        <v>172</v>
      </c>
      <c r="DR1" t="s">
        <v>227</v>
      </c>
      <c r="DS1" t="s">
        <v>179</v>
      </c>
      <c r="DT1" t="s">
        <v>177</v>
      </c>
      <c r="DU1" t="s">
        <v>175</v>
      </c>
      <c r="DV1" t="s">
        <v>165</v>
      </c>
      <c r="DW1" t="s">
        <v>167</v>
      </c>
      <c r="DX1" t="s">
        <v>163</v>
      </c>
      <c r="DY1" t="s">
        <v>161</v>
      </c>
      <c r="DZ1" t="s">
        <v>229</v>
      </c>
      <c r="EA1" t="s">
        <v>206</v>
      </c>
      <c r="EB1" t="s">
        <v>200</v>
      </c>
      <c r="EC1" t="s">
        <v>194</v>
      </c>
      <c r="ED1" t="s">
        <v>188</v>
      </c>
      <c r="EE1" t="s">
        <v>208</v>
      </c>
      <c r="EF1" t="s">
        <v>202</v>
      </c>
      <c r="EG1" t="s">
        <v>196</v>
      </c>
      <c r="EH1" t="s">
        <v>190</v>
      </c>
      <c r="EI1" t="s">
        <v>209</v>
      </c>
      <c r="EJ1" t="s">
        <v>203</v>
      </c>
      <c r="EK1" t="s">
        <v>197</v>
      </c>
      <c r="EL1" t="s">
        <v>191</v>
      </c>
      <c r="EM1" t="s">
        <v>210</v>
      </c>
      <c r="EN1" t="s">
        <v>204</v>
      </c>
      <c r="EO1" t="s">
        <v>198</v>
      </c>
      <c r="EP1" t="s">
        <v>192</v>
      </c>
      <c r="EQ1" t="s">
        <v>207</v>
      </c>
      <c r="ER1" t="s">
        <v>201</v>
      </c>
      <c r="ES1" t="s">
        <v>195</v>
      </c>
      <c r="ET1" t="s">
        <v>189</v>
      </c>
      <c r="EU1"/>
    </row>
    <row r="2" spans="1:151" x14ac:dyDescent="0.3">
      <c r="A2" t="s">
        <v>272</v>
      </c>
      <c r="B2" t="s">
        <v>273</v>
      </c>
      <c r="C2" s="64">
        <v>45566</v>
      </c>
      <c r="D2" s="64">
        <v>45930</v>
      </c>
      <c r="E2" t="s">
        <v>274</v>
      </c>
      <c r="F2"/>
      <c r="G2"/>
      <c r="H2"/>
      <c r="I2">
        <v>2025</v>
      </c>
      <c r="J2" t="s">
        <v>275</v>
      </c>
      <c r="K2">
        <v>1246</v>
      </c>
      <c r="L2" t="s">
        <v>276</v>
      </c>
      <c r="M2" t="s">
        <v>277</v>
      </c>
      <c r="N2" t="s">
        <v>278</v>
      </c>
      <c r="O2" t="s">
        <v>279</v>
      </c>
      <c r="P2"/>
      <c r="Q2" t="s">
        <v>280</v>
      </c>
      <c r="R2" t="s">
        <v>279</v>
      </c>
      <c r="S2"/>
      <c r="T2" t="s">
        <v>280</v>
      </c>
      <c r="U2" t="s">
        <v>281</v>
      </c>
      <c r="V2" t="s">
        <v>282</v>
      </c>
      <c r="W2" t="b">
        <v>1</v>
      </c>
      <c r="X2">
        <v>121.4</v>
      </c>
      <c r="Y2">
        <v>191.1</v>
      </c>
      <c r="Z2">
        <v>34</v>
      </c>
      <c r="AA2">
        <v>63</v>
      </c>
      <c r="AB2">
        <v>131.6</v>
      </c>
      <c r="AC2">
        <v>198.9</v>
      </c>
      <c r="AD2">
        <v>36</v>
      </c>
      <c r="AE2">
        <v>69</v>
      </c>
      <c r="AF2">
        <v>354</v>
      </c>
      <c r="AG2">
        <v>455</v>
      </c>
      <c r="AH2">
        <v>345</v>
      </c>
      <c r="AI2">
        <v>446</v>
      </c>
      <c r="AJ2"/>
      <c r="AK2">
        <v>7</v>
      </c>
      <c r="AL2" s="65">
        <v>8.8599999999999998E-2</v>
      </c>
      <c r="AM2">
        <v>79</v>
      </c>
      <c r="AN2"/>
      <c r="AO2" s="66">
        <v>0</v>
      </c>
      <c r="AP2">
        <v>5</v>
      </c>
      <c r="AQ2" s="65">
        <v>6.3299999999999995E-2</v>
      </c>
      <c r="AR2">
        <v>2</v>
      </c>
      <c r="AS2" s="65">
        <v>2.53E-2</v>
      </c>
      <c r="AT2"/>
      <c r="AU2">
        <v>14</v>
      </c>
      <c r="AV2" s="65">
        <v>6.3600000000000004E-2</v>
      </c>
      <c r="AW2">
        <v>220</v>
      </c>
      <c r="AX2">
        <v>6</v>
      </c>
      <c r="AY2" s="65">
        <v>2.7300000000000001E-2</v>
      </c>
      <c r="AZ2"/>
      <c r="BA2" s="66">
        <v>0</v>
      </c>
      <c r="BB2">
        <v>8</v>
      </c>
      <c r="BC2" s="65">
        <v>3.6400000000000002E-2</v>
      </c>
      <c r="BD2"/>
      <c r="BE2" s="66">
        <v>0</v>
      </c>
      <c r="BF2"/>
      <c r="BG2"/>
      <c r="BH2" s="66">
        <v>0</v>
      </c>
      <c r="BI2"/>
      <c r="BJ2" s="66">
        <v>0</v>
      </c>
      <c r="BK2"/>
      <c r="BL2" s="66">
        <v>0</v>
      </c>
      <c r="BM2">
        <v>1</v>
      </c>
      <c r="BN2" s="65">
        <v>7.6899999999999996E-2</v>
      </c>
      <c r="BO2">
        <v>13</v>
      </c>
      <c r="BP2"/>
      <c r="BQ2" s="66">
        <v>0</v>
      </c>
      <c r="BR2">
        <v>1</v>
      </c>
      <c r="BS2" s="65">
        <v>7.6899999999999996E-2</v>
      </c>
      <c r="BT2"/>
      <c r="BU2" s="66">
        <v>0</v>
      </c>
      <c r="BV2">
        <v>1</v>
      </c>
      <c r="BW2" s="65">
        <v>0.16669999999999999</v>
      </c>
      <c r="BX2">
        <v>6</v>
      </c>
      <c r="BY2"/>
      <c r="BZ2" s="66">
        <v>0</v>
      </c>
      <c r="CA2"/>
      <c r="CB2" s="66">
        <v>0</v>
      </c>
      <c r="CC2">
        <v>1</v>
      </c>
      <c r="CD2" s="65">
        <v>0.16669999999999999</v>
      </c>
      <c r="CE2">
        <v>23</v>
      </c>
      <c r="CF2" s="65">
        <v>7.2300000000000003E-2</v>
      </c>
      <c r="CG2">
        <v>318</v>
      </c>
      <c r="CH2">
        <v>6</v>
      </c>
      <c r="CI2" s="65">
        <v>1.89E-2</v>
      </c>
      <c r="CJ2">
        <v>6</v>
      </c>
      <c r="CK2" s="65">
        <v>1.89E-2</v>
      </c>
      <c r="CL2">
        <v>11</v>
      </c>
      <c r="CM2" s="65">
        <v>3.4599999999999999E-2</v>
      </c>
      <c r="CN2">
        <v>349</v>
      </c>
      <c r="CO2"/>
      <c r="CP2"/>
      <c r="CQ2">
        <v>16</v>
      </c>
      <c r="CR2">
        <v>358</v>
      </c>
      <c r="CS2">
        <v>59</v>
      </c>
      <c r="CT2">
        <v>85</v>
      </c>
      <c r="CU2">
        <v>14</v>
      </c>
      <c r="CV2" s="65">
        <v>0.16470000000000001</v>
      </c>
      <c r="CW2">
        <v>19</v>
      </c>
      <c r="CX2" s="65">
        <v>0.32200000000000001</v>
      </c>
      <c r="CY2">
        <v>17</v>
      </c>
      <c r="CZ2" s="66">
        <v>0.2</v>
      </c>
      <c r="DA2">
        <v>7</v>
      </c>
      <c r="DB2" s="65">
        <v>0.1186</v>
      </c>
      <c r="DC2">
        <v>28</v>
      </c>
      <c r="DD2" s="65">
        <v>0.32940000000000003</v>
      </c>
      <c r="DE2">
        <v>25</v>
      </c>
      <c r="DF2" s="65">
        <v>0.42370000000000002</v>
      </c>
      <c r="DG2"/>
      <c r="DH2">
        <v>53</v>
      </c>
      <c r="DI2">
        <v>366</v>
      </c>
      <c r="DJ2">
        <v>53</v>
      </c>
      <c r="DK2">
        <v>244</v>
      </c>
      <c r="DL2">
        <v>297</v>
      </c>
      <c r="DM2">
        <v>419</v>
      </c>
      <c r="DN2"/>
      <c r="DO2">
        <v>331</v>
      </c>
      <c r="DP2">
        <v>168</v>
      </c>
      <c r="DQ2" s="65">
        <v>0.50760000000000005</v>
      </c>
      <c r="DR2"/>
      <c r="DS2" s="65">
        <v>0.98509999999999998</v>
      </c>
      <c r="DT2">
        <v>199</v>
      </c>
      <c r="DU2">
        <v>202</v>
      </c>
      <c r="DV2">
        <v>11</v>
      </c>
      <c r="DW2" s="66">
        <v>0.6</v>
      </c>
      <c r="DX2">
        <v>28</v>
      </c>
      <c r="DY2">
        <v>65</v>
      </c>
      <c r="DZ2"/>
      <c r="EA2" s="65">
        <v>7.2499999999999995E-2</v>
      </c>
      <c r="EB2">
        <v>19</v>
      </c>
      <c r="EC2">
        <v>262</v>
      </c>
      <c r="ED2">
        <v>355</v>
      </c>
      <c r="EE2" s="66">
        <v>0</v>
      </c>
      <c r="EF2"/>
      <c r="EG2">
        <v>39</v>
      </c>
      <c r="EH2">
        <v>215</v>
      </c>
      <c r="EI2" s="65">
        <v>5.79E-2</v>
      </c>
      <c r="EJ2">
        <v>11</v>
      </c>
      <c r="EK2">
        <v>190</v>
      </c>
      <c r="EL2">
        <v>268</v>
      </c>
      <c r="EM2" s="65">
        <v>0.27589999999999998</v>
      </c>
      <c r="EN2">
        <v>8</v>
      </c>
      <c r="EO2">
        <v>29</v>
      </c>
      <c r="EP2">
        <v>37</v>
      </c>
      <c r="EQ2" s="66">
        <v>0</v>
      </c>
      <c r="ER2"/>
      <c r="ES2">
        <v>8</v>
      </c>
      <c r="ET2">
        <v>16</v>
      </c>
      <c r="EU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Z126"/>
  <sheetViews>
    <sheetView showGridLines="0" tabSelected="1" zoomScale="70" zoomScaleNormal="70" zoomScaleSheetLayoutView="70" workbookViewId="0">
      <selection activeCell="C2" sqref="C2"/>
    </sheetView>
  </sheetViews>
  <sheetFormatPr defaultColWidth="0" defaultRowHeight="15.6" zeroHeight="1" x14ac:dyDescent="0.3"/>
  <cols>
    <col min="1" max="1" width="37.6640625" style="7" customWidth="1"/>
    <col min="2" max="10" width="10.6640625" style="7" customWidth="1"/>
    <col min="11" max="11" width="9.33203125" style="7" hidden="1" customWidth="1"/>
    <col min="12" max="12" width="8.88671875" style="7" hidden="1" customWidth="1"/>
    <col min="13" max="21" width="29.6640625" style="18" hidden="1" customWidth="1"/>
    <col min="22" max="22" width="0" style="18" hidden="1" customWidth="1"/>
    <col min="23" max="26" width="0" style="8" hidden="1" customWidth="1"/>
    <col min="27" max="16384" width="0" style="7" hidden="1"/>
  </cols>
  <sheetData>
    <row r="1" spans="1:21" ht="23.4" customHeight="1" x14ac:dyDescent="0.3">
      <c r="A1" s="55" t="s">
        <v>255</v>
      </c>
      <c r="B1"/>
      <c r="C1"/>
      <c r="D1"/>
      <c r="E1"/>
      <c r="F1"/>
    </row>
    <row r="2" spans="1:21" ht="19.95" customHeight="1" x14ac:dyDescent="0.3">
      <c r="A2" s="3" t="str">
        <f>HeadingLine2</f>
        <v>PA-603: Beaver County CoC</v>
      </c>
      <c r="B2"/>
      <c r="C2"/>
      <c r="D2"/>
      <c r="E2"/>
      <c r="F2"/>
    </row>
    <row r="3" spans="1:21" ht="19.95" customHeight="1" x14ac:dyDescent="0.3">
      <c r="A3" s="3" t="str">
        <f>HeadingLine3</f>
        <v>FY 2025: 10/1/24-9/30/25</v>
      </c>
      <c r="B3"/>
      <c r="C3"/>
      <c r="D3"/>
      <c r="E3"/>
      <c r="F3"/>
    </row>
    <row r="4" spans="1:21" ht="15" customHeight="1" x14ac:dyDescent="0.3">
      <c r="A4" s="55"/>
      <c r="B4" s="56"/>
      <c r="C4" s="57"/>
      <c r="D4" s="58"/>
      <c r="E4" s="58"/>
      <c r="F4"/>
    </row>
    <row r="5" spans="1:21" ht="22.2" customHeight="1" x14ac:dyDescent="0.4">
      <c r="A5" s="1" t="s">
        <v>1</v>
      </c>
    </row>
    <row r="6" spans="1:21" ht="49.95" customHeight="1" x14ac:dyDescent="0.3">
      <c r="A6" s="10"/>
      <c r="J6" s="11"/>
    </row>
    <row r="7" spans="1:21" ht="21" customHeight="1" x14ac:dyDescent="0.3">
      <c r="A7" s="4" t="s">
        <v>2</v>
      </c>
    </row>
    <row r="8" spans="1:21" ht="21" customHeight="1" x14ac:dyDescent="0.3">
      <c r="A8" s="4" t="s">
        <v>3</v>
      </c>
      <c r="M8" s="8"/>
    </row>
    <row r="9" spans="1:21" ht="21" customHeight="1" x14ac:dyDescent="0.3">
      <c r="A9" s="5" t="s">
        <v>4</v>
      </c>
    </row>
    <row r="10" spans="1:21" ht="90" customHeight="1" x14ac:dyDescent="0.3">
      <c r="A10" s="46" t="s">
        <v>5</v>
      </c>
      <c r="B10" s="25" t="s">
        <v>6</v>
      </c>
      <c r="C10" s="25" t="s">
        <v>7</v>
      </c>
      <c r="D10" s="25" t="s">
        <v>8</v>
      </c>
      <c r="L10" s="19"/>
      <c r="M10" s="18" t="s">
        <v>254</v>
      </c>
      <c r="N10" s="8"/>
      <c r="O10" s="8"/>
      <c r="P10" s="8"/>
      <c r="Q10" s="8"/>
      <c r="R10" s="8"/>
      <c r="S10" s="8"/>
      <c r="T10" s="8"/>
      <c r="U10" s="8"/>
    </row>
    <row r="11" spans="1:21" ht="21" customHeight="1" x14ac:dyDescent="0.3">
      <c r="A11" s="23" t="s">
        <v>9</v>
      </c>
      <c r="B11" s="29">
        <f>IFERROR(INDEX(SpmRawData!$A$1:$AMK$2,2,MATCH(M11,SpmRawData!$A$1:$AMK$1,0)),"NO DATA")</f>
        <v>345</v>
      </c>
      <c r="C11" s="49">
        <f>IFERROR(INDEX(SpmRawData!$A$1:$AMK$2,2,MATCH(N11,SpmRawData!$A$1:$AMK$1,0)),"NO DATA")</f>
        <v>121.4</v>
      </c>
      <c r="D11" s="49">
        <f>IFERROR(INDEX(SpmRawData!$A$1:$AMK$2,2,MATCH(O11,SpmRawData!$A$1:$AMK$1,0)),"NO DATA")</f>
        <v>34</v>
      </c>
      <c r="M11" s="18" t="s">
        <v>10</v>
      </c>
      <c r="N11" s="18" t="s">
        <v>11</v>
      </c>
      <c r="O11" s="18" t="s">
        <v>12</v>
      </c>
    </row>
    <row r="12" spans="1:21" ht="21" customHeight="1" x14ac:dyDescent="0.3">
      <c r="A12" s="23" t="s">
        <v>13</v>
      </c>
      <c r="B12" s="29">
        <f>IFERROR(INDEX(SpmRawData!$A$1:$AMK$2,2,MATCH(M12,SpmRawData!$A$1:$AMK$1,0)),"NO DATA")</f>
        <v>354</v>
      </c>
      <c r="C12" s="49">
        <f>IFERROR(INDEX(SpmRawData!$A$1:$AMK$2,2,MATCH(N12,SpmRawData!$A$1:$AMK$1,0)),"NO DATA")</f>
        <v>131.6</v>
      </c>
      <c r="D12" s="49">
        <f>IFERROR(INDEX(SpmRawData!$A$1:$AMK$2,2,MATCH(O12,SpmRawData!$A$1:$AMK$1,0)),"NO DATA")</f>
        <v>36</v>
      </c>
      <c r="M12" s="18" t="s">
        <v>14</v>
      </c>
      <c r="N12" s="18" t="s">
        <v>15</v>
      </c>
      <c r="O12" s="18" t="s">
        <v>16</v>
      </c>
    </row>
    <row r="13" spans="1:21" ht="15" customHeight="1" x14ac:dyDescent="0.3">
      <c r="A13" s="12"/>
    </row>
    <row r="14" spans="1:21" ht="21" customHeight="1" x14ac:dyDescent="0.3">
      <c r="A14" s="5" t="s">
        <v>17</v>
      </c>
    </row>
    <row r="15" spans="1:21" ht="73.2" customHeight="1" x14ac:dyDescent="0.3">
      <c r="A15" s="13"/>
    </row>
    <row r="16" spans="1:21" ht="78" customHeight="1" x14ac:dyDescent="0.3">
      <c r="A16" s="25" t="s">
        <v>18</v>
      </c>
      <c r="B16" s="25" t="s">
        <v>6</v>
      </c>
      <c r="C16" s="25" t="s">
        <v>7</v>
      </c>
      <c r="D16" s="25" t="s">
        <v>8</v>
      </c>
    </row>
    <row r="17" spans="1:21" ht="30" customHeight="1" x14ac:dyDescent="0.3">
      <c r="A17" s="22" t="s">
        <v>19</v>
      </c>
      <c r="B17" s="29">
        <f>IFERROR(INDEX(SpmRawData!$A$1:$AMK$2,2,MATCH(M17,SpmRawData!$A$1:$AMK$1,0)),"NO DATA")</f>
        <v>446</v>
      </c>
      <c r="C17" s="49">
        <f>IFERROR(INDEX(SpmRawData!$A$1:$AMK$2,2,MATCH(N17,SpmRawData!$A$1:$AMK$1,0)),"NO DATA")</f>
        <v>191.1</v>
      </c>
      <c r="D17" s="49">
        <f>IFERROR(INDEX(SpmRawData!$A$1:$AMK$2,2,MATCH(O17,SpmRawData!$A$1:$AMK$1,0)),"NO DATA")</f>
        <v>63</v>
      </c>
      <c r="M17" s="18" t="s">
        <v>20</v>
      </c>
      <c r="N17" s="18" t="s">
        <v>21</v>
      </c>
      <c r="O17" s="18" t="s">
        <v>22</v>
      </c>
    </row>
    <row r="18" spans="1:21" ht="30" customHeight="1" x14ac:dyDescent="0.3">
      <c r="A18" s="22" t="s">
        <v>23</v>
      </c>
      <c r="B18" s="29">
        <f>IFERROR(INDEX(SpmRawData!$A$1:$AMK$2,2,MATCH(M18,SpmRawData!$A$1:$AMK$1,0)),"NO DATA")</f>
        <v>455</v>
      </c>
      <c r="C18" s="49">
        <f>IFERROR(INDEX(SpmRawData!$A$1:$AMK$2,2,MATCH(N18,SpmRawData!$A$1:$AMK$1,0)),"NO DATA")</f>
        <v>198.9</v>
      </c>
      <c r="D18" s="49">
        <f>IFERROR(INDEX(SpmRawData!$A$1:$AMK$2,2,MATCH(O18,SpmRawData!$A$1:$AMK$1,0)),"NO DATA")</f>
        <v>69</v>
      </c>
      <c r="M18" s="18" t="s">
        <v>24</v>
      </c>
      <c r="N18" s="18" t="s">
        <v>25</v>
      </c>
      <c r="O18" s="18" t="s">
        <v>26</v>
      </c>
    </row>
    <row r="19" spans="1:21" ht="15" customHeight="1" x14ac:dyDescent="0.3"/>
    <row r="20" spans="1:21" ht="22.2" customHeight="1" x14ac:dyDescent="0.4">
      <c r="A20" s="1" t="s">
        <v>27</v>
      </c>
    </row>
    <row r="21" spans="1:21" ht="58.2" customHeight="1" x14ac:dyDescent="0.3">
      <c r="A21" s="14"/>
    </row>
    <row r="22" spans="1:21" ht="117" customHeight="1" x14ac:dyDescent="0.3">
      <c r="A22" s="26"/>
      <c r="B22" s="27" t="s">
        <v>28</v>
      </c>
      <c r="C22" s="27" t="s">
        <v>29</v>
      </c>
      <c r="D22" s="27"/>
      <c r="E22" s="27" t="s">
        <v>30</v>
      </c>
      <c r="F22" s="27"/>
      <c r="G22" s="27" t="s">
        <v>31</v>
      </c>
      <c r="H22" s="27"/>
      <c r="I22" s="27" t="s">
        <v>32</v>
      </c>
      <c r="J22" s="27"/>
    </row>
    <row r="23" spans="1:21" ht="31.2" customHeight="1" x14ac:dyDescent="0.3">
      <c r="A23" s="35" t="s">
        <v>18</v>
      </c>
      <c r="B23" s="36" t="s">
        <v>33</v>
      </c>
      <c r="C23" s="36" t="s">
        <v>33</v>
      </c>
      <c r="D23" s="37" t="s">
        <v>34</v>
      </c>
      <c r="E23" s="36" t="s">
        <v>33</v>
      </c>
      <c r="F23" s="37" t="s">
        <v>35</v>
      </c>
      <c r="G23" s="36" t="s">
        <v>33</v>
      </c>
      <c r="H23" s="37" t="s">
        <v>36</v>
      </c>
      <c r="I23" s="36" t="s">
        <v>33</v>
      </c>
      <c r="J23" s="38" t="s">
        <v>37</v>
      </c>
    </row>
    <row r="24" spans="1:21" ht="19.95" customHeight="1" x14ac:dyDescent="0.3">
      <c r="A24" s="39" t="s">
        <v>38</v>
      </c>
      <c r="B24" s="40">
        <f>IFERROR(INDEX(SpmRawData!$A$1:$AMK$2,2,MATCH(M24,SpmRawData!$A$1:$AMK$1,0)),"NO DATA")</f>
        <v>13</v>
      </c>
      <c r="C24" s="40">
        <f>IFERROR(INDEX(SpmRawData!$A$1:$AMK$2,2,MATCH(N24,SpmRawData!$A$1:$AMK$1,0)),"NO DATA")</f>
        <v>0</v>
      </c>
      <c r="D24" s="50">
        <f>IFERROR(INDEX(SpmRawData!$A$1:$AMK$2,2,MATCH(O24,SpmRawData!$A$1:$AMK$1,0)),"NO DATA")</f>
        <v>0</v>
      </c>
      <c r="E24" s="40">
        <f>IFERROR(INDEX(SpmRawData!$A$1:$AMK$2,2,MATCH(P24,SpmRawData!$A$1:$AMK$1,0)),"NO DATA")</f>
        <v>1</v>
      </c>
      <c r="F24" s="50">
        <f>IFERROR(INDEX(SpmRawData!$A$1:$AMK$2,2,MATCH(Q24,SpmRawData!$A$1:$AMK$1,0)),"NO DATA")</f>
        <v>7.6899999999999996E-2</v>
      </c>
      <c r="G24" s="40">
        <f>IFERROR(INDEX(SpmRawData!$A$1:$AMK$2,2,MATCH(R24,SpmRawData!$A$1:$AMK$1,0)),"NO DATA")</f>
        <v>0</v>
      </c>
      <c r="H24" s="50">
        <f>IFERROR(INDEX(SpmRawData!$A$1:$AMK$2,2,MATCH(S24,SpmRawData!$A$1:$AMK$1,0)),"NO DATA")</f>
        <v>0</v>
      </c>
      <c r="I24" s="41">
        <f>IFERROR(INDEX(SpmRawData!$A$1:$AMK$2,2,MATCH(T24,SpmRawData!$A$1:$AMK$1,0)),"NO DATA")</f>
        <v>1</v>
      </c>
      <c r="J24" s="52">
        <f>IFERROR(INDEX(SpmRawData!$A$1:$AMK$2,2,MATCH(U24,SpmRawData!$A$1:$AMK$1,0)),"NO DATA")</f>
        <v>7.6899999999999996E-2</v>
      </c>
      <c r="M24" s="18" t="s">
        <v>39</v>
      </c>
      <c r="N24" s="18" t="s">
        <v>40</v>
      </c>
      <c r="O24" s="20" t="s">
        <v>41</v>
      </c>
      <c r="P24" s="18" t="s">
        <v>42</v>
      </c>
      <c r="Q24" s="20" t="s">
        <v>43</v>
      </c>
      <c r="R24" s="18" t="s">
        <v>44</v>
      </c>
      <c r="S24" s="20" t="s">
        <v>45</v>
      </c>
      <c r="T24" s="18" t="s">
        <v>46</v>
      </c>
      <c r="U24" s="18" t="s">
        <v>47</v>
      </c>
    </row>
    <row r="25" spans="1:21" ht="19.95" customHeight="1" x14ac:dyDescent="0.3">
      <c r="A25" s="28" t="s">
        <v>48</v>
      </c>
      <c r="B25" s="42">
        <f>IFERROR(INDEX(SpmRawData!$A$1:$AMK$2,2,MATCH(M25,SpmRawData!$A$1:$AMK$1,0)),"NO DATA")</f>
        <v>79</v>
      </c>
      <c r="C25" s="42">
        <f>IFERROR(INDEX(SpmRawData!$A$1:$AMK$2,2,MATCH(N25,SpmRawData!$A$1:$AMK$1,0)),"NO DATA")</f>
        <v>0</v>
      </c>
      <c r="D25" s="50">
        <f>IFERROR(INDEX(SpmRawData!$A$1:$AMK$2,2,MATCH(O25,SpmRawData!$A$1:$AMK$1,0)),"NO DATA")</f>
        <v>0</v>
      </c>
      <c r="E25" s="42">
        <f>IFERROR(INDEX(SpmRawData!$A$1:$AMK$2,2,MATCH(P25,SpmRawData!$A$1:$AMK$1,0)),"NO DATA")</f>
        <v>5</v>
      </c>
      <c r="F25" s="50">
        <f>IFERROR(INDEX(SpmRawData!$A$1:$AMK$2,2,MATCH(Q25,SpmRawData!$A$1:$AMK$1,0)),"NO DATA")</f>
        <v>6.3299999999999995E-2</v>
      </c>
      <c r="G25" s="42">
        <f>IFERROR(INDEX(SpmRawData!$A$1:$AMK$2,2,MATCH(R25,SpmRawData!$A$1:$AMK$1,0)),"NO DATA")</f>
        <v>2</v>
      </c>
      <c r="H25" s="50">
        <f>IFERROR(INDEX(SpmRawData!$A$1:$AMK$2,2,MATCH(S25,SpmRawData!$A$1:$AMK$1,0)),"NO DATA")</f>
        <v>2.53E-2</v>
      </c>
      <c r="I25" s="41">
        <f>IFERROR(INDEX(SpmRawData!$A$1:$AMK$2,2,MATCH(T25,SpmRawData!$A$1:$AMK$1,0)),"NO DATA")</f>
        <v>7</v>
      </c>
      <c r="J25" s="52">
        <f>IFERROR(INDEX(SpmRawData!$A$1:$AMK$2,2,MATCH(U25,SpmRawData!$A$1:$AMK$1,0)),"NO DATA")</f>
        <v>8.8599999999999998E-2</v>
      </c>
      <c r="M25" s="18" t="s">
        <v>49</v>
      </c>
      <c r="N25" s="18" t="s">
        <v>50</v>
      </c>
      <c r="O25" s="20" t="s">
        <v>51</v>
      </c>
      <c r="P25" s="18" t="s">
        <v>52</v>
      </c>
      <c r="Q25" s="20" t="s">
        <v>53</v>
      </c>
      <c r="R25" s="18" t="s">
        <v>54</v>
      </c>
      <c r="S25" s="20" t="s">
        <v>55</v>
      </c>
      <c r="T25" s="18" t="s">
        <v>56</v>
      </c>
      <c r="U25" s="18" t="s">
        <v>57</v>
      </c>
    </row>
    <row r="26" spans="1:21" ht="19.95" customHeight="1" x14ac:dyDescent="0.3">
      <c r="A26" s="39" t="s">
        <v>58</v>
      </c>
      <c r="B26" s="40">
        <f>IFERROR(INDEX(SpmRawData!$A$1:$AMK$2,2,MATCH(M26,SpmRawData!$A$1:$AMK$1,0)),"NO DATA")</f>
        <v>6</v>
      </c>
      <c r="C26" s="40">
        <f>IFERROR(INDEX(SpmRawData!$A$1:$AMK$2,2,MATCH(N26,SpmRawData!$A$1:$AMK$1,0)),"NO DATA")</f>
        <v>0</v>
      </c>
      <c r="D26" s="50">
        <f>IFERROR(INDEX(SpmRawData!$A$1:$AMK$2,2,MATCH(O26,SpmRawData!$A$1:$AMK$1,0)),"NO DATA")</f>
        <v>0</v>
      </c>
      <c r="E26" s="40">
        <f>IFERROR(INDEX(SpmRawData!$A$1:$AMK$2,2,MATCH(P26,SpmRawData!$A$1:$AMK$1,0)),"NO DATA")</f>
        <v>0</v>
      </c>
      <c r="F26" s="50">
        <f>IFERROR(INDEX(SpmRawData!$A$1:$AMK$2,2,MATCH(Q26,SpmRawData!$A$1:$AMK$1,0)),"NO DATA")</f>
        <v>0</v>
      </c>
      <c r="G26" s="40">
        <f>IFERROR(INDEX(SpmRawData!$A$1:$AMK$2,2,MATCH(R26,SpmRawData!$A$1:$AMK$1,0)),"NO DATA")</f>
        <v>1</v>
      </c>
      <c r="H26" s="50">
        <f>IFERROR(INDEX(SpmRawData!$A$1:$AMK$2,2,MATCH(S26,SpmRawData!$A$1:$AMK$1,0)),"NO DATA")</f>
        <v>0.16669999999999999</v>
      </c>
      <c r="I26" s="41">
        <f>IFERROR(INDEX(SpmRawData!$A$1:$AMK$2,2,MATCH(T26,SpmRawData!$A$1:$AMK$1,0)),"NO DATA")</f>
        <v>1</v>
      </c>
      <c r="J26" s="52">
        <f>IFERROR(INDEX(SpmRawData!$A$1:$AMK$2,2,MATCH(U26,SpmRawData!$A$1:$AMK$1,0)),"NO DATA")</f>
        <v>0.16669999999999999</v>
      </c>
      <c r="M26" s="18" t="s">
        <v>59</v>
      </c>
      <c r="N26" s="18" t="s">
        <v>60</v>
      </c>
      <c r="O26" s="20" t="s">
        <v>61</v>
      </c>
      <c r="P26" s="18" t="s">
        <v>62</v>
      </c>
      <c r="Q26" s="20" t="s">
        <v>63</v>
      </c>
      <c r="R26" s="18" t="s">
        <v>64</v>
      </c>
      <c r="S26" s="20" t="s">
        <v>65</v>
      </c>
      <c r="T26" s="18" t="s">
        <v>66</v>
      </c>
      <c r="U26" s="18" t="s">
        <v>67</v>
      </c>
    </row>
    <row r="27" spans="1:21" ht="19.95" customHeight="1" x14ac:dyDescent="0.3">
      <c r="A27" s="28" t="s">
        <v>68</v>
      </c>
      <c r="B27" s="42">
        <f>IFERROR(INDEX(SpmRawData!$A$1:$AMK$2,2,MATCH(M27,SpmRawData!$A$1:$AMK$1,0)),"NO DATA")</f>
        <v>0</v>
      </c>
      <c r="C27" s="42">
        <f>IFERROR(INDEX(SpmRawData!$A$1:$AMK$2,2,MATCH(N27,SpmRawData!$A$1:$AMK$1,0)),"NO DATA")</f>
        <v>0</v>
      </c>
      <c r="D27" s="50">
        <f>IFERROR(INDEX(SpmRawData!$A$1:$AMK$2,2,MATCH(O27,SpmRawData!$A$1:$AMK$1,0)),"NO DATA")</f>
        <v>0</v>
      </c>
      <c r="E27" s="42">
        <f>IFERROR(INDEX(SpmRawData!$A$1:$AMK$2,2,MATCH(P27,SpmRawData!$A$1:$AMK$1,0)),"NO DATA")</f>
        <v>0</v>
      </c>
      <c r="F27" s="50">
        <f>IFERROR(INDEX(SpmRawData!$A$1:$AMK$2,2,MATCH(Q27,SpmRawData!$A$1:$AMK$1,0)),"NO DATA")</f>
        <v>0</v>
      </c>
      <c r="G27" s="42">
        <f>IFERROR(INDEX(SpmRawData!$A$1:$AMK$2,2,MATCH(R27,SpmRawData!$A$1:$AMK$1,0)),"NO DATA")</f>
        <v>0</v>
      </c>
      <c r="H27" s="50">
        <f>IFERROR(INDEX(SpmRawData!$A$1:$AMK$2,2,MATCH(S27,SpmRawData!$A$1:$AMK$1,0)),"NO DATA")</f>
        <v>0</v>
      </c>
      <c r="I27" s="41">
        <f>IFERROR(INDEX(SpmRawData!$A$1:$AMK$2,2,MATCH(T27,SpmRawData!$A$1:$AMK$1,0)),"NO DATA")</f>
        <v>0</v>
      </c>
      <c r="J27" s="52">
        <f>IFERROR(INDEX(SpmRawData!$A$1:$AMK$2,2,MATCH(U27,SpmRawData!$A$1:$AMK$1,0)),"NO DATA")</f>
        <v>0</v>
      </c>
      <c r="M27" s="18" t="s">
        <v>69</v>
      </c>
      <c r="N27" s="18" t="s">
        <v>70</v>
      </c>
      <c r="O27" s="20" t="s">
        <v>71</v>
      </c>
      <c r="P27" s="18" t="s">
        <v>72</v>
      </c>
      <c r="Q27" s="20" t="s">
        <v>73</v>
      </c>
      <c r="R27" s="18" t="s">
        <v>74</v>
      </c>
      <c r="S27" s="20" t="s">
        <v>75</v>
      </c>
      <c r="T27" s="18" t="s">
        <v>76</v>
      </c>
      <c r="U27" s="18" t="s">
        <v>77</v>
      </c>
    </row>
    <row r="28" spans="1:21" ht="19.95" customHeight="1" thickBot="1" x14ac:dyDescent="0.35">
      <c r="A28" s="39" t="s">
        <v>78</v>
      </c>
      <c r="B28" s="40">
        <f>IFERROR(INDEX(SpmRawData!$A$1:$AMK$2,2,MATCH(M28,SpmRawData!$A$1:$AMK$1,0)),"NO DATA")</f>
        <v>220</v>
      </c>
      <c r="C28" s="40">
        <f>IFERROR(INDEX(SpmRawData!$A$1:$AMK$2,2,MATCH(N28,SpmRawData!$A$1:$AMK$1,0)),"NO DATA")</f>
        <v>6</v>
      </c>
      <c r="D28" s="50">
        <f>IFERROR(INDEX(SpmRawData!$A$1:$AMK$2,2,MATCH(O28,SpmRawData!$A$1:$AMK$1,0)),"NO DATA")</f>
        <v>2.7300000000000001E-2</v>
      </c>
      <c r="E28" s="40">
        <f>IFERROR(INDEX(SpmRawData!$A$1:$AMK$2,2,MATCH(P28,SpmRawData!$A$1:$AMK$1,0)),"NO DATA")</f>
        <v>0</v>
      </c>
      <c r="F28" s="50">
        <f>IFERROR(INDEX(SpmRawData!$A$1:$AMK$2,2,MATCH(Q28,SpmRawData!$A$1:$AMK$1,0)),"NO DATA")</f>
        <v>0</v>
      </c>
      <c r="G28" s="40">
        <f>IFERROR(INDEX(SpmRawData!$A$1:$AMK$2,2,MATCH(R28,SpmRawData!$A$1:$AMK$1,0)),"NO DATA")</f>
        <v>8</v>
      </c>
      <c r="H28" s="50">
        <f>IFERROR(INDEX(SpmRawData!$A$1:$AMK$2,2,MATCH(S28,SpmRawData!$A$1:$AMK$1,0)),"NO DATA")</f>
        <v>3.6400000000000002E-2</v>
      </c>
      <c r="I28" s="41">
        <f>IFERROR(INDEX(SpmRawData!$A$1:$AMK$2,2,MATCH(T28,SpmRawData!$A$1:$AMK$1,0)),"NO DATA")</f>
        <v>14</v>
      </c>
      <c r="J28" s="52">
        <f>IFERROR(INDEX(SpmRawData!$A$1:$AMK$2,2,MATCH(U28,SpmRawData!$A$1:$AMK$1,0)),"NO DATA")</f>
        <v>6.3600000000000004E-2</v>
      </c>
      <c r="M28" s="18" t="s">
        <v>79</v>
      </c>
      <c r="N28" s="18" t="s">
        <v>80</v>
      </c>
      <c r="O28" s="20" t="s">
        <v>81</v>
      </c>
      <c r="P28" s="18" t="s">
        <v>82</v>
      </c>
      <c r="Q28" s="20" t="s">
        <v>83</v>
      </c>
      <c r="R28" s="18" t="s">
        <v>84</v>
      </c>
      <c r="S28" s="20" t="s">
        <v>85</v>
      </c>
      <c r="T28" s="18" t="s">
        <v>86</v>
      </c>
      <c r="U28" s="18" t="s">
        <v>87</v>
      </c>
    </row>
    <row r="29" spans="1:21" ht="19.95" customHeight="1" thickTop="1" x14ac:dyDescent="0.3">
      <c r="A29" s="43" t="s">
        <v>88</v>
      </c>
      <c r="B29" s="44">
        <f>IFERROR(INDEX(SpmRawData!$A$1:$AMK$2,2,MATCH(M29,SpmRawData!$A$1:$AMK$1,0)),"NO DATA")</f>
        <v>318</v>
      </c>
      <c r="C29" s="44">
        <f>IFERROR(INDEX(SpmRawData!$A$1:$AMK$2,2,MATCH(N29,SpmRawData!$A$1:$AMK$1,0)),"NO DATA")</f>
        <v>6</v>
      </c>
      <c r="D29" s="51">
        <f>IFERROR(INDEX(SpmRawData!$A$1:$AMK$2,2,MATCH(O29,SpmRawData!$A$1:$AMK$1,0)),"NO DATA")</f>
        <v>1.89E-2</v>
      </c>
      <c r="E29" s="44">
        <f>IFERROR(INDEX(SpmRawData!$A$1:$AMK$2,2,MATCH(P29,SpmRawData!$A$1:$AMK$1,0)),"NO DATA")</f>
        <v>6</v>
      </c>
      <c r="F29" s="51">
        <f>IFERROR(INDEX(SpmRawData!$A$1:$AMK$2,2,MATCH(Q29,SpmRawData!$A$1:$AMK$1,0)),"NO DATA")</f>
        <v>1.89E-2</v>
      </c>
      <c r="G29" s="44">
        <f>IFERROR(INDEX(SpmRawData!$A$1:$AMK$2,2,MATCH(R29,SpmRawData!$A$1:$AMK$1,0)),"NO DATA")</f>
        <v>11</v>
      </c>
      <c r="H29" s="51">
        <f>IFERROR(INDEX(SpmRawData!$A$1:$AMK$2,2,MATCH(S29,SpmRawData!$A$1:$AMK$1,0)),"NO DATA")</f>
        <v>3.4599999999999999E-2</v>
      </c>
      <c r="I29" s="44">
        <f>IFERROR(INDEX(SpmRawData!$A$1:$AMK$2,2,MATCH(T29,SpmRawData!$A$1:$AMK$1,0)),"NO DATA")</f>
        <v>23</v>
      </c>
      <c r="J29" s="53">
        <f>IFERROR(INDEX(SpmRawData!$A$1:$AMK$2,2,MATCH(U29,SpmRawData!$A$1:$AMK$1,0)),"NO DATA")</f>
        <v>7.2300000000000003E-2</v>
      </c>
      <c r="M29" s="20" t="s">
        <v>89</v>
      </c>
      <c r="N29" s="20" t="s">
        <v>90</v>
      </c>
      <c r="O29" s="20" t="s">
        <v>91</v>
      </c>
      <c r="P29" s="20" t="s">
        <v>92</v>
      </c>
      <c r="Q29" s="20" t="s">
        <v>93</v>
      </c>
      <c r="R29" s="20" t="s">
        <v>94</v>
      </c>
      <c r="S29" s="20" t="s">
        <v>95</v>
      </c>
      <c r="T29" s="20" t="s">
        <v>96</v>
      </c>
      <c r="U29" s="18" t="s">
        <v>97</v>
      </c>
    </row>
    <row r="30" spans="1:21" ht="15" customHeight="1" x14ac:dyDescent="0.3"/>
    <row r="31" spans="1:21" ht="22.2" customHeight="1" x14ac:dyDescent="0.4">
      <c r="A31" s="1" t="s">
        <v>98</v>
      </c>
    </row>
    <row r="32" spans="1:21" ht="15" customHeight="1" x14ac:dyDescent="0.3"/>
    <row r="33" spans="1:13" ht="15" customHeight="1" x14ac:dyDescent="0.3">
      <c r="A33" s="15" t="s">
        <v>99</v>
      </c>
    </row>
    <row r="34" spans="1:13" ht="15" customHeight="1" x14ac:dyDescent="0.3">
      <c r="A34" s="6" t="s">
        <v>100</v>
      </c>
    </row>
    <row r="35" spans="1:13" ht="15" customHeight="1" x14ac:dyDescent="0.3"/>
    <row r="36" spans="1:13" ht="15" customHeight="1" x14ac:dyDescent="0.3">
      <c r="A36" s="15" t="s">
        <v>101</v>
      </c>
    </row>
    <row r="37" spans="1:13" ht="15" customHeight="1" x14ac:dyDescent="0.3">
      <c r="A37" s="6" t="s">
        <v>102</v>
      </c>
    </row>
    <row r="38" spans="1:13" ht="34.200000000000003" customHeight="1" x14ac:dyDescent="0.3">
      <c r="A38" s="25" t="s">
        <v>18</v>
      </c>
      <c r="B38" s="25" t="s">
        <v>103</v>
      </c>
    </row>
    <row r="39" spans="1:13" ht="34.200000000000003" customHeight="1" x14ac:dyDescent="0.3">
      <c r="A39" s="22" t="s">
        <v>104</v>
      </c>
      <c r="B39" s="29">
        <f>IFERROR(INDEX(SpmRawData!$A$1:$AMK$2,2,MATCH(M39,SpmRawData!$A$1:$AMK$1,0)),"NO DATA")</f>
        <v>358</v>
      </c>
      <c r="M39" s="18" t="s">
        <v>105</v>
      </c>
    </row>
    <row r="40" spans="1:13" ht="34.200000000000003" customHeight="1" x14ac:dyDescent="0.3">
      <c r="A40" s="22" t="s">
        <v>106</v>
      </c>
      <c r="B40" s="30">
        <f>IFERROR(INDEX(SpmRawData!$A$1:$AMK$2,2,MATCH(M40,SpmRawData!$A$1:$AMK$1,0)),"NO DATA")</f>
        <v>349</v>
      </c>
      <c r="M40" s="18" t="s">
        <v>107</v>
      </c>
    </row>
    <row r="41" spans="1:13" ht="34.200000000000003" customHeight="1" x14ac:dyDescent="0.3">
      <c r="A41" s="22" t="s">
        <v>108</v>
      </c>
      <c r="B41" s="30">
        <f>IFERROR(INDEX(SpmRawData!$A$1:$AMK$2,2,MATCH(M41,SpmRawData!$A$1:$AMK$1,0)),"NO DATA")</f>
        <v>0</v>
      </c>
      <c r="M41" s="18" t="s">
        <v>109</v>
      </c>
    </row>
    <row r="42" spans="1:13" ht="34.200000000000003" customHeight="1" x14ac:dyDescent="0.3">
      <c r="A42" s="22" t="s">
        <v>110</v>
      </c>
      <c r="B42" s="30">
        <f>IFERROR(INDEX(SpmRawData!$A$1:$AMK$2,2,MATCH(M42,SpmRawData!$A$1:$AMK$1,0)),"NO DATA")</f>
        <v>16</v>
      </c>
      <c r="M42" s="18" t="s">
        <v>111</v>
      </c>
    </row>
    <row r="43" spans="1:13" x14ac:dyDescent="0.3"/>
    <row r="44" spans="1:13" ht="22.2" customHeight="1" x14ac:dyDescent="0.4">
      <c r="A44" s="1" t="s">
        <v>112</v>
      </c>
    </row>
    <row r="45" spans="1:13" ht="61.2" customHeight="1" x14ac:dyDescent="0.3">
      <c r="A45" s="16"/>
    </row>
    <row r="46" spans="1:13" x14ac:dyDescent="0.3">
      <c r="A46" s="15" t="s">
        <v>113</v>
      </c>
    </row>
    <row r="47" spans="1:13" ht="34.200000000000003" customHeight="1" x14ac:dyDescent="0.3">
      <c r="A47" s="25" t="s">
        <v>18</v>
      </c>
      <c r="B47" s="25" t="s">
        <v>103</v>
      </c>
    </row>
    <row r="48" spans="1:13" ht="34.200000000000003" customHeight="1" x14ac:dyDescent="0.3">
      <c r="A48" s="31" t="s">
        <v>114</v>
      </c>
      <c r="B48" s="30">
        <f>IFERROR(INDEX(SpmRawData!$A$1:$AMK$2,2,MATCH(M48,SpmRawData!$A$1:$AMK$1,0)),"NO DATA")</f>
        <v>85</v>
      </c>
      <c r="M48" s="18" t="s">
        <v>115</v>
      </c>
    </row>
    <row r="49" spans="1:13" ht="34.200000000000003" customHeight="1" x14ac:dyDescent="0.3">
      <c r="A49" s="31" t="s">
        <v>116</v>
      </c>
      <c r="B49" s="30">
        <f>IFERROR(INDEX(SpmRawData!$A$1:$AMK$2,2,MATCH(M49,SpmRawData!$A$1:$AMK$1,0)),"NO DATA")</f>
        <v>14</v>
      </c>
      <c r="M49" s="18" t="s">
        <v>117</v>
      </c>
    </row>
    <row r="50" spans="1:13" ht="34.200000000000003" customHeight="1" x14ac:dyDescent="0.3">
      <c r="A50" s="31" t="s">
        <v>118</v>
      </c>
      <c r="B50" s="54">
        <f>IFERROR(INDEX(SpmRawData!$A$1:$AMK$2,2,MATCH(M50,SpmRawData!$A$1:$AMK$1,0)),"NO DATA")</f>
        <v>0.16470000000000001</v>
      </c>
      <c r="M50" s="20" t="s">
        <v>119</v>
      </c>
    </row>
    <row r="51" spans="1:13" x14ac:dyDescent="0.3">
      <c r="A51" s="17"/>
    </row>
    <row r="52" spans="1:13" x14ac:dyDescent="0.3">
      <c r="A52" s="15" t="s">
        <v>120</v>
      </c>
    </row>
    <row r="53" spans="1:13" ht="34.200000000000003" customHeight="1" x14ac:dyDescent="0.3">
      <c r="A53" s="25" t="s">
        <v>18</v>
      </c>
      <c r="B53" s="25" t="s">
        <v>103</v>
      </c>
    </row>
    <row r="54" spans="1:13" ht="34.200000000000003" customHeight="1" x14ac:dyDescent="0.3">
      <c r="A54" s="31" t="s">
        <v>114</v>
      </c>
      <c r="B54" s="30">
        <f>IFERROR(INDEX(SpmRawData!$A$1:$AMK$2,2,MATCH(M54,SpmRawData!$A$1:$AMK$1,0)),"NO DATA")</f>
        <v>85</v>
      </c>
      <c r="M54" s="18" t="s">
        <v>115</v>
      </c>
    </row>
    <row r="55" spans="1:13" ht="34.200000000000003" customHeight="1" x14ac:dyDescent="0.3">
      <c r="A55" s="31" t="s">
        <v>121</v>
      </c>
      <c r="B55" s="30">
        <f>IFERROR(INDEX(SpmRawData!$A$1:$AMK$2,2,MATCH(M55,SpmRawData!$A$1:$AMK$1,0)),"NO DATA")</f>
        <v>17</v>
      </c>
      <c r="M55" s="18" t="s">
        <v>122</v>
      </c>
    </row>
    <row r="56" spans="1:13" ht="34.200000000000003" customHeight="1" x14ac:dyDescent="0.3">
      <c r="A56" s="31" t="s">
        <v>123</v>
      </c>
      <c r="B56" s="54">
        <f>IFERROR(INDEX(SpmRawData!$A$1:$AMK$2,2,MATCH(M56,SpmRawData!$A$1:$AMK$1,0)),"NO DATA")</f>
        <v>0.2</v>
      </c>
      <c r="M56" s="20" t="s">
        <v>124</v>
      </c>
    </row>
    <row r="57" spans="1:13" x14ac:dyDescent="0.3">
      <c r="A57" s="17"/>
    </row>
    <row r="58" spans="1:13" x14ac:dyDescent="0.3">
      <c r="A58" s="15" t="s">
        <v>125</v>
      </c>
    </row>
    <row r="59" spans="1:13" ht="34.200000000000003" customHeight="1" x14ac:dyDescent="0.3">
      <c r="A59" s="25" t="s">
        <v>18</v>
      </c>
      <c r="B59" s="25" t="s">
        <v>103</v>
      </c>
    </row>
    <row r="60" spans="1:13" ht="34.200000000000003" customHeight="1" x14ac:dyDescent="0.3">
      <c r="A60" s="31" t="s">
        <v>114</v>
      </c>
      <c r="B60" s="30">
        <f>IFERROR(INDEX(SpmRawData!$A$1:$AMK$2,2,MATCH(M60,SpmRawData!$A$1:$AMK$1,0)),"NO DATA")</f>
        <v>85</v>
      </c>
      <c r="M60" s="18" t="s">
        <v>115</v>
      </c>
    </row>
    <row r="61" spans="1:13" ht="34.200000000000003" customHeight="1" x14ac:dyDescent="0.3">
      <c r="A61" s="31" t="s">
        <v>126</v>
      </c>
      <c r="B61" s="30">
        <f>IFERROR(INDEX(SpmRawData!$A$1:$AMK$2,2,MATCH(M61,SpmRawData!$A$1:$AMK$1,0)),"NO DATA")</f>
        <v>28</v>
      </c>
      <c r="M61" s="18" t="s">
        <v>127</v>
      </c>
    </row>
    <row r="62" spans="1:13" ht="34.200000000000003" customHeight="1" x14ac:dyDescent="0.3">
      <c r="A62" s="31" t="s">
        <v>128</v>
      </c>
      <c r="B62" s="54">
        <f>IFERROR(INDEX(SpmRawData!$A$1:$AMK$2,2,MATCH(M62,SpmRawData!$A$1:$AMK$1,0)),"NO DATA")</f>
        <v>0.32940000000000003</v>
      </c>
      <c r="M62" s="20" t="s">
        <v>129</v>
      </c>
    </row>
    <row r="63" spans="1:13" x14ac:dyDescent="0.3">
      <c r="A63" s="17"/>
    </row>
    <row r="64" spans="1:13" x14ac:dyDescent="0.3">
      <c r="A64" s="15" t="s">
        <v>130</v>
      </c>
    </row>
    <row r="65" spans="1:13" ht="34.200000000000003" customHeight="1" x14ac:dyDescent="0.3">
      <c r="A65" s="25" t="s">
        <v>18</v>
      </c>
      <c r="B65" s="25" t="s">
        <v>103</v>
      </c>
    </row>
    <row r="66" spans="1:13" ht="34.200000000000003" customHeight="1" x14ac:dyDescent="0.3">
      <c r="A66" s="31" t="s">
        <v>131</v>
      </c>
      <c r="B66" s="30">
        <f>IFERROR(INDEX(SpmRawData!$A$1:$AMK$2,2,MATCH(M66,SpmRawData!$A$1:$AMK$1,0)),"NO DATA")</f>
        <v>59</v>
      </c>
      <c r="M66" s="18" t="s">
        <v>132</v>
      </c>
    </row>
    <row r="67" spans="1:13" ht="34.200000000000003" customHeight="1" x14ac:dyDescent="0.3">
      <c r="A67" s="31" t="s">
        <v>133</v>
      </c>
      <c r="B67" s="30">
        <f>IFERROR(INDEX(SpmRawData!$A$1:$AMK$2,2,MATCH(M67,SpmRawData!$A$1:$AMK$1,0)),"NO DATA")</f>
        <v>19</v>
      </c>
      <c r="M67" s="18" t="s">
        <v>134</v>
      </c>
    </row>
    <row r="68" spans="1:13" ht="34.200000000000003" customHeight="1" x14ac:dyDescent="0.3">
      <c r="A68" s="31" t="s">
        <v>118</v>
      </c>
      <c r="B68" s="54">
        <f>IFERROR(INDEX(SpmRawData!$A$1:$AMK$2,2,MATCH(M68,SpmRawData!$A$1:$AMK$1,0)),"NO DATA")</f>
        <v>0.32200000000000001</v>
      </c>
      <c r="M68" s="20" t="s">
        <v>135</v>
      </c>
    </row>
    <row r="69" spans="1:13" x14ac:dyDescent="0.3">
      <c r="A69" s="17"/>
    </row>
    <row r="70" spans="1:13" x14ac:dyDescent="0.3">
      <c r="A70" s="15" t="s">
        <v>136</v>
      </c>
    </row>
    <row r="71" spans="1:13" ht="34.200000000000003" customHeight="1" x14ac:dyDescent="0.3">
      <c r="A71" s="25" t="s">
        <v>18</v>
      </c>
      <c r="B71" s="25" t="s">
        <v>103</v>
      </c>
    </row>
    <row r="72" spans="1:13" ht="34.200000000000003" customHeight="1" x14ac:dyDescent="0.3">
      <c r="A72" s="31" t="s">
        <v>131</v>
      </c>
      <c r="B72" s="30">
        <f>IFERROR(INDEX(SpmRawData!$A$1:$AMK$2,2,MATCH(M72,SpmRawData!$A$1:$AMK$1,0)),"NO DATA")</f>
        <v>59</v>
      </c>
      <c r="M72" s="18" t="s">
        <v>132</v>
      </c>
    </row>
    <row r="73" spans="1:13" ht="34.200000000000003" customHeight="1" x14ac:dyDescent="0.3">
      <c r="A73" s="31" t="s">
        <v>137</v>
      </c>
      <c r="B73" s="30">
        <f>IFERROR(INDEX(SpmRawData!$A$1:$AMK$2,2,MATCH(M73,SpmRawData!$A$1:$AMK$1,0)),"NO DATA")</f>
        <v>7</v>
      </c>
      <c r="M73" s="18" t="s">
        <v>138</v>
      </c>
    </row>
    <row r="74" spans="1:13" ht="34.200000000000003" customHeight="1" x14ac:dyDescent="0.3">
      <c r="A74" s="31" t="s">
        <v>123</v>
      </c>
      <c r="B74" s="54">
        <f>IFERROR(INDEX(SpmRawData!$A$1:$AMK$2,2,MATCH(M74,SpmRawData!$A$1:$AMK$1,0)),"NO DATA")</f>
        <v>0.1186</v>
      </c>
      <c r="M74" s="20" t="s">
        <v>139</v>
      </c>
    </row>
    <row r="75" spans="1:13" x14ac:dyDescent="0.3">
      <c r="A75" s="17"/>
    </row>
    <row r="76" spans="1:13" x14ac:dyDescent="0.3">
      <c r="A76" s="15" t="s">
        <v>140</v>
      </c>
    </row>
    <row r="77" spans="1:13" ht="34.200000000000003" customHeight="1" x14ac:dyDescent="0.3">
      <c r="A77" s="25" t="s">
        <v>18</v>
      </c>
      <c r="B77" s="25" t="s">
        <v>103</v>
      </c>
    </row>
    <row r="78" spans="1:13" ht="34.200000000000003" customHeight="1" x14ac:dyDescent="0.3">
      <c r="A78" s="31" t="s">
        <v>131</v>
      </c>
      <c r="B78" s="30">
        <f>IFERROR(INDEX(SpmRawData!$A$1:$AMK$2,2,MATCH(M78,SpmRawData!$A$1:$AMK$1,0)),"NO DATA")</f>
        <v>59</v>
      </c>
      <c r="M78" s="18" t="s">
        <v>132</v>
      </c>
    </row>
    <row r="79" spans="1:13" ht="34.200000000000003" customHeight="1" x14ac:dyDescent="0.3">
      <c r="A79" s="31" t="s">
        <v>141</v>
      </c>
      <c r="B79" s="30">
        <f>IFERROR(INDEX(SpmRawData!$A$1:$AMK$2,2,MATCH(M79,SpmRawData!$A$1:$AMK$1,0)),"NO DATA")</f>
        <v>25</v>
      </c>
      <c r="M79" s="18" t="s">
        <v>142</v>
      </c>
    </row>
    <row r="80" spans="1:13" ht="34.200000000000003" customHeight="1" x14ac:dyDescent="0.3">
      <c r="A80" s="31" t="s">
        <v>128</v>
      </c>
      <c r="B80" s="54">
        <f>IFERROR(INDEX(SpmRawData!$A$1:$AMK$2,2,MATCH(M80,SpmRawData!$A$1:$AMK$1,0)),"NO DATA")</f>
        <v>0.42370000000000002</v>
      </c>
      <c r="M80" s="20" t="s">
        <v>143</v>
      </c>
    </row>
    <row r="81" spans="1:13" x14ac:dyDescent="0.3"/>
    <row r="82" spans="1:13" ht="22.2" customHeight="1" x14ac:dyDescent="0.4">
      <c r="A82" s="1" t="s">
        <v>144</v>
      </c>
    </row>
    <row r="83" spans="1:13" ht="70.2" customHeight="1" x14ac:dyDescent="0.3">
      <c r="A83" s="16"/>
    </row>
    <row r="84" spans="1:13" x14ac:dyDescent="0.3">
      <c r="A84" s="15" t="s">
        <v>145</v>
      </c>
    </row>
    <row r="85" spans="1:13" ht="30" customHeight="1" x14ac:dyDescent="0.3">
      <c r="A85" s="25" t="s">
        <v>18</v>
      </c>
      <c r="B85" s="25" t="s">
        <v>103</v>
      </c>
    </row>
    <row r="86" spans="1:13" ht="79.95" customHeight="1" x14ac:dyDescent="0.3">
      <c r="A86" s="31" t="s">
        <v>146</v>
      </c>
      <c r="B86" s="30">
        <f>IFERROR(INDEX(SpmRawData!$A$1:$AMK$2,2,MATCH(M86,SpmRawData!$A$1:$AMK$1,0)),"NO DATA")</f>
        <v>297</v>
      </c>
      <c r="M86" s="18" t="s">
        <v>147</v>
      </c>
    </row>
    <row r="87" spans="1:13" ht="79.95" customHeight="1" x14ac:dyDescent="0.3">
      <c r="A87" s="31" t="s">
        <v>148</v>
      </c>
      <c r="B87" s="30">
        <f>IFERROR(INDEX(SpmRawData!$A$1:$AMK$2,2,MATCH(M87,SpmRawData!$A$1:$AMK$1,0)),"NO DATA")</f>
        <v>53</v>
      </c>
      <c r="M87" s="18" t="s">
        <v>149</v>
      </c>
    </row>
    <row r="88" spans="1:13" ht="79.95" customHeight="1" x14ac:dyDescent="0.3">
      <c r="A88" s="31" t="s">
        <v>150</v>
      </c>
      <c r="B88" s="32">
        <f>IFERROR(INDEX(SpmRawData!$A$1:$AMK$2,2,MATCH(M88,SpmRawData!$A$1:$AMK$1,0)),"NO DATA")</f>
        <v>244</v>
      </c>
      <c r="M88" s="20" t="s">
        <v>151</v>
      </c>
    </row>
    <row r="89" spans="1:13" x14ac:dyDescent="0.3"/>
    <row r="90" spans="1:13" x14ac:dyDescent="0.3">
      <c r="A90" s="15" t="s">
        <v>152</v>
      </c>
    </row>
    <row r="91" spans="1:13" ht="30" customHeight="1" x14ac:dyDescent="0.3">
      <c r="A91" s="25" t="s">
        <v>18</v>
      </c>
      <c r="B91" s="25" t="s">
        <v>103</v>
      </c>
    </row>
    <row r="92" spans="1:13" ht="79.95" customHeight="1" x14ac:dyDescent="0.3">
      <c r="A92" s="31" t="s">
        <v>153</v>
      </c>
      <c r="B92" s="30">
        <f>IFERROR(INDEX(SpmRawData!$A$1:$AMK$2,2,MATCH(M92,SpmRawData!$A$1:$AMK$1,0)),"NO DATA")</f>
        <v>419</v>
      </c>
      <c r="M92" s="18" t="s">
        <v>154</v>
      </c>
    </row>
    <row r="93" spans="1:13" ht="79.95" customHeight="1" x14ac:dyDescent="0.3">
      <c r="A93" s="31" t="s">
        <v>155</v>
      </c>
      <c r="B93" s="30">
        <f>IFERROR(INDEX(SpmRawData!$A$1:$AMK$2,2,MATCH(M93,SpmRawData!$A$1:$AMK$1,0)),"NO DATA")</f>
        <v>53</v>
      </c>
      <c r="M93" s="18" t="s">
        <v>156</v>
      </c>
    </row>
    <row r="94" spans="1:13" ht="79.95" customHeight="1" x14ac:dyDescent="0.3">
      <c r="A94" s="31" t="s">
        <v>157</v>
      </c>
      <c r="B94" s="32">
        <f>IFERROR(INDEX(SpmRawData!$A$1:$AMK$2,2,MATCH(M94,SpmRawData!$A$1:$AMK$1,0)),"NO DATA")</f>
        <v>366</v>
      </c>
      <c r="M94" s="20" t="s">
        <v>158</v>
      </c>
    </row>
    <row r="95" spans="1:13" x14ac:dyDescent="0.3"/>
    <row r="96" spans="1:13" ht="178.2" customHeight="1" x14ac:dyDescent="0.3">
      <c r="A96" s="9"/>
    </row>
    <row r="97" spans="1:13" ht="21" customHeight="1" x14ac:dyDescent="0.3">
      <c r="A97" s="15" t="s">
        <v>159</v>
      </c>
    </row>
    <row r="98" spans="1:13" ht="30" customHeight="1" x14ac:dyDescent="0.3">
      <c r="A98" s="25" t="s">
        <v>18</v>
      </c>
      <c r="B98" s="25" t="s">
        <v>103</v>
      </c>
    </row>
    <row r="99" spans="1:13" ht="58.2" customHeight="1" x14ac:dyDescent="0.3">
      <c r="A99" s="31" t="s">
        <v>160</v>
      </c>
      <c r="B99" s="30">
        <f>IFERROR(INDEX(SpmRawData!$A$1:$AMK$2,2,MATCH(M99,SpmRawData!$A$1:$AMK$1,0)),"NO DATA")</f>
        <v>65</v>
      </c>
      <c r="M99" s="18" t="s">
        <v>161</v>
      </c>
    </row>
    <row r="100" spans="1:13" ht="58.2" customHeight="1" x14ac:dyDescent="0.3">
      <c r="A100" s="31" t="s">
        <v>162</v>
      </c>
      <c r="B100" s="30">
        <f>IFERROR(INDEX(SpmRawData!$A$1:$AMK$2,2,MATCH(M100,SpmRawData!$A$1:$AMK$1,0)),"NO DATA")</f>
        <v>28</v>
      </c>
      <c r="M100" s="18" t="s">
        <v>163</v>
      </c>
    </row>
    <row r="101" spans="1:13" ht="58.2" customHeight="1" x14ac:dyDescent="0.3">
      <c r="A101" s="31" t="s">
        <v>164</v>
      </c>
      <c r="B101" s="30">
        <f>IFERROR(INDEX(SpmRawData!$A$1:$AMK$2,2,MATCH(M101,SpmRawData!$A$1:$AMK$1,0)),"NO DATA")</f>
        <v>11</v>
      </c>
      <c r="M101" s="18" t="s">
        <v>165</v>
      </c>
    </row>
    <row r="102" spans="1:13" ht="58.2" customHeight="1" x14ac:dyDescent="0.3">
      <c r="A102" s="31" t="s">
        <v>166</v>
      </c>
      <c r="B102" s="54">
        <f>IFERROR(INDEX(SpmRawData!$A$1:$AMK$2,2,MATCH(M102,SpmRawData!$A$1:$AMK$1,0)),"NO DATA")</f>
        <v>0.6</v>
      </c>
      <c r="M102" s="20" t="s">
        <v>167</v>
      </c>
    </row>
    <row r="103" spans="1:13" ht="10.199999999999999" customHeight="1" x14ac:dyDescent="0.3"/>
    <row r="104" spans="1:13" ht="21" customHeight="1" x14ac:dyDescent="0.3">
      <c r="A104" s="15" t="s">
        <v>168</v>
      </c>
    </row>
    <row r="105" spans="1:13" ht="30" customHeight="1" x14ac:dyDescent="0.3">
      <c r="A105" s="25" t="s">
        <v>18</v>
      </c>
      <c r="B105" s="25" t="s">
        <v>103</v>
      </c>
    </row>
    <row r="106" spans="1:13" ht="61.95" customHeight="1" x14ac:dyDescent="0.3">
      <c r="A106" s="31" t="s">
        <v>169</v>
      </c>
      <c r="B106" s="30">
        <f>IFERROR(INDEX(SpmRawData!$A$1:$AMK$2,2,MATCH(M106,SpmRawData!$A$1:$AMK$1,0)),"NO DATA")</f>
        <v>331</v>
      </c>
      <c r="M106" s="18" t="s">
        <v>170</v>
      </c>
    </row>
    <row r="107" spans="1:13" ht="52.2" customHeight="1" x14ac:dyDescent="0.3">
      <c r="A107" s="31" t="s">
        <v>164</v>
      </c>
      <c r="B107" s="30">
        <f>IFERROR(INDEX(SpmRawData!$A$1:$AMK$2,2,MATCH(M107,SpmRawData!$A$1:$AMK$1,0)),"NO DATA")</f>
        <v>168</v>
      </c>
      <c r="M107" s="18" t="s">
        <v>171</v>
      </c>
    </row>
    <row r="108" spans="1:13" ht="52.2" customHeight="1" x14ac:dyDescent="0.3">
      <c r="A108" s="31" t="s">
        <v>166</v>
      </c>
      <c r="B108" s="54">
        <f>IFERROR(INDEX(SpmRawData!$A$1:$AMK$2,2,MATCH(M108,SpmRawData!$A$1:$AMK$1,0)),"NO DATA")</f>
        <v>0.50760000000000005</v>
      </c>
      <c r="M108" s="20" t="s">
        <v>172</v>
      </c>
    </row>
    <row r="109" spans="1:13" x14ac:dyDescent="0.3"/>
    <row r="110" spans="1:13" ht="21" customHeight="1" x14ac:dyDescent="0.3">
      <c r="A110" s="15" t="s">
        <v>173</v>
      </c>
    </row>
    <row r="111" spans="1:13" ht="30" customHeight="1" x14ac:dyDescent="0.3">
      <c r="A111" s="25" t="s">
        <v>18</v>
      </c>
      <c r="B111" s="25" t="s">
        <v>103</v>
      </c>
    </row>
    <row r="112" spans="1:13" ht="64.2" customHeight="1" x14ac:dyDescent="0.3">
      <c r="A112" s="31" t="s">
        <v>174</v>
      </c>
      <c r="B112" s="30">
        <f>IFERROR(INDEX(SpmRawData!$A$1:$AMK$2,2,MATCH(M112,SpmRawData!$A$1:$AMK$1,0)),"NO DATA")</f>
        <v>202</v>
      </c>
      <c r="M112" s="18" t="s">
        <v>175</v>
      </c>
    </row>
    <row r="113" spans="1:17" ht="64.2" customHeight="1" x14ac:dyDescent="0.3">
      <c r="A113" s="31" t="s">
        <v>176</v>
      </c>
      <c r="B113" s="30">
        <f>IFERROR(INDEX(SpmRawData!$A$1:$AMK$2,2,MATCH(M113,SpmRawData!$A$1:$AMK$1,0)),"NO DATA")</f>
        <v>199</v>
      </c>
      <c r="M113" s="18" t="s">
        <v>177</v>
      </c>
    </row>
    <row r="114" spans="1:17" ht="64.2" customHeight="1" x14ac:dyDescent="0.3">
      <c r="A114" s="31" t="s">
        <v>178</v>
      </c>
      <c r="B114" s="54">
        <f>IFERROR(INDEX(SpmRawData!$A$1:$AMK$2,2,MATCH(M114,SpmRawData!$A$1:$AMK$1,0)),"NO DATA")</f>
        <v>0.98509999999999998</v>
      </c>
      <c r="M114" s="20" t="s">
        <v>179</v>
      </c>
    </row>
    <row r="115" spans="1:17" x14ac:dyDescent="0.3"/>
    <row r="116" spans="1:17" ht="22.2" customHeight="1" x14ac:dyDescent="0.4">
      <c r="A116" s="1" t="s">
        <v>180</v>
      </c>
    </row>
    <row r="117" spans="1:17" ht="21" customHeight="1" x14ac:dyDescent="0.3">
      <c r="A117" s="6" t="s">
        <v>181</v>
      </c>
    </row>
    <row r="118" spans="1:17" ht="36" customHeight="1" x14ac:dyDescent="0.3">
      <c r="A118" s="24" t="s">
        <v>18</v>
      </c>
      <c r="B118" s="24" t="s">
        <v>182</v>
      </c>
      <c r="C118" s="24" t="s">
        <v>183</v>
      </c>
      <c r="D118" s="24" t="s">
        <v>184</v>
      </c>
      <c r="E118" s="24" t="s">
        <v>185</v>
      </c>
      <c r="F118" s="24" t="s">
        <v>186</v>
      </c>
    </row>
    <row r="119" spans="1:17" ht="36" customHeight="1" x14ac:dyDescent="0.3">
      <c r="A119" s="31" t="s">
        <v>187</v>
      </c>
      <c r="B119" s="30">
        <f>IFERROR(INDEX(SpmRawData!$A$1:$AMK$2,2,MATCH(M119,SpmRawData!$A$1:$AMK$1,0)),"NO DATA")</f>
        <v>355</v>
      </c>
      <c r="C119" s="30">
        <f>IFERROR(INDEX(SpmRawData!$A$1:$AMK$2,2,MATCH(N119,SpmRawData!$A$1:$AMK$1,0)),"NO DATA")</f>
        <v>16</v>
      </c>
      <c r="D119" s="30">
        <f>IFERROR(INDEX(SpmRawData!$A$1:$AMK$2,2,MATCH(O119,SpmRawData!$A$1:$AMK$1,0)),"NO DATA")</f>
        <v>215</v>
      </c>
      <c r="E119" s="30">
        <f>IFERROR(INDEX(SpmRawData!$A$1:$AMK$2,2,MATCH(P119,SpmRawData!$A$1:$AMK$1,0)),"NO DATA")</f>
        <v>268</v>
      </c>
      <c r="F119" s="30">
        <f>IFERROR(INDEX(SpmRawData!$A$1:$AMK$2,2,MATCH(Q119,SpmRawData!$A$1:$AMK$1,0)),"NO DATA")</f>
        <v>37</v>
      </c>
      <c r="M119" s="18" t="s">
        <v>188</v>
      </c>
      <c r="N119" s="18" t="s">
        <v>189</v>
      </c>
      <c r="O119" s="18" t="s">
        <v>190</v>
      </c>
      <c r="P119" s="18" t="s">
        <v>191</v>
      </c>
      <c r="Q119" s="18" t="s">
        <v>192</v>
      </c>
    </row>
    <row r="120" spans="1:17" ht="36" customHeight="1" x14ac:dyDescent="0.3">
      <c r="A120" s="31" t="s">
        <v>193</v>
      </c>
      <c r="B120" s="30">
        <f>IFERROR(INDEX(SpmRawData!$A$1:$AMK$2,2,MATCH(M120,SpmRawData!$A$1:$AMK$1,0)),"NO DATA")</f>
        <v>262</v>
      </c>
      <c r="C120" s="30">
        <f>IFERROR(INDEX(SpmRawData!$A$1:$AMK$2,2,MATCH(N120,SpmRawData!$A$1:$AMK$1,0)),"NO DATA")</f>
        <v>8</v>
      </c>
      <c r="D120" s="30">
        <f>IFERROR(INDEX(SpmRawData!$A$1:$AMK$2,2,MATCH(O120,SpmRawData!$A$1:$AMK$1,0)),"NO DATA")</f>
        <v>39</v>
      </c>
      <c r="E120" s="30">
        <f>IFERROR(INDEX(SpmRawData!$A$1:$AMK$2,2,MATCH(P120,SpmRawData!$A$1:$AMK$1,0)),"NO DATA")</f>
        <v>190</v>
      </c>
      <c r="F120" s="30">
        <f>IFERROR(INDEX(SpmRawData!$A$1:$AMK$2,2,MATCH(Q120,SpmRawData!$A$1:$AMK$1,0)),"NO DATA")</f>
        <v>29</v>
      </c>
      <c r="M120" s="18" t="s">
        <v>194</v>
      </c>
      <c r="N120" s="18" t="s">
        <v>195</v>
      </c>
      <c r="O120" s="18" t="s">
        <v>196</v>
      </c>
      <c r="P120" s="18" t="s">
        <v>197</v>
      </c>
      <c r="Q120" s="18" t="s">
        <v>198</v>
      </c>
    </row>
    <row r="121" spans="1:17" ht="36" customHeight="1" x14ac:dyDescent="0.3">
      <c r="A121" s="31" t="s">
        <v>199</v>
      </c>
      <c r="B121" s="30">
        <f>IFERROR(INDEX(SpmRawData!$A$1:$AMK$2,2,MATCH(M121,SpmRawData!$A$1:$AMK$1,0)),"NO DATA")</f>
        <v>19</v>
      </c>
      <c r="C121" s="30">
        <f>IFERROR(INDEX(SpmRawData!$A$1:$AMK$2,2,MATCH(N121,SpmRawData!$A$1:$AMK$1,0)),"NO DATA")</f>
        <v>0</v>
      </c>
      <c r="D121" s="30">
        <f>IFERROR(INDEX(SpmRawData!$A$1:$AMK$2,2,MATCH(O121,SpmRawData!$A$1:$AMK$1,0)),"NO DATA")</f>
        <v>0</v>
      </c>
      <c r="E121" s="30">
        <f>IFERROR(INDEX(SpmRawData!$A$1:$AMK$2,2,MATCH(P121,SpmRawData!$A$1:$AMK$1,0)),"NO DATA")</f>
        <v>11</v>
      </c>
      <c r="F121" s="30">
        <f>IFERROR(INDEX(SpmRawData!$A$1:$AMK$2,2,MATCH(Q121,SpmRawData!$A$1:$AMK$1,0)),"NO DATA")</f>
        <v>8</v>
      </c>
      <c r="M121" s="18" t="s">
        <v>200</v>
      </c>
      <c r="N121" s="18" t="s">
        <v>201</v>
      </c>
      <c r="O121" s="18" t="s">
        <v>202</v>
      </c>
      <c r="P121" s="18" t="s">
        <v>203</v>
      </c>
      <c r="Q121" s="18" t="s">
        <v>204</v>
      </c>
    </row>
    <row r="122" spans="1:17" ht="36" customHeight="1" x14ac:dyDescent="0.3">
      <c r="A122" s="31" t="s">
        <v>205</v>
      </c>
      <c r="B122" s="54">
        <f>IFERROR(INDEX(SpmRawData!$A$1:$AMK$2,2,MATCH(M122,SpmRawData!$A$1:$AMK$1,0)),"NO DATA")</f>
        <v>7.2499999999999995E-2</v>
      </c>
      <c r="C122" s="54">
        <f>IFERROR(INDEX(SpmRawData!$A$1:$AMK$2,2,MATCH(N122,SpmRawData!$A$1:$AMK$1,0)),"NO DATA")</f>
        <v>0</v>
      </c>
      <c r="D122" s="54">
        <f>IFERROR(INDEX(SpmRawData!$A$1:$AMK$2,2,MATCH(O122,SpmRawData!$A$1:$AMK$1,0)),"NO DATA")</f>
        <v>0</v>
      </c>
      <c r="E122" s="54">
        <f>IFERROR(INDEX(SpmRawData!$A$1:$AMK$2,2,MATCH(P122,SpmRawData!$A$1:$AMK$1,0)),"NO DATA")</f>
        <v>5.79E-2</v>
      </c>
      <c r="F122" s="54">
        <f>IFERROR(INDEX(SpmRawData!$A$1:$AMK$2,2,MATCH(Q122,SpmRawData!$A$1:$AMK$1,0)),"NO DATA")</f>
        <v>0.27589999999999998</v>
      </c>
      <c r="M122" s="20" t="s">
        <v>206</v>
      </c>
      <c r="N122" s="20" t="s">
        <v>207</v>
      </c>
      <c r="O122" s="20" t="s">
        <v>208</v>
      </c>
      <c r="P122" s="20" t="s">
        <v>209</v>
      </c>
      <c r="Q122" s="20" t="s">
        <v>210</v>
      </c>
    </row>
    <row r="123" spans="1:17" ht="15" customHeight="1" x14ac:dyDescent="0.3">
      <c r="A123"/>
      <c r="B123"/>
      <c r="C123"/>
      <c r="D123"/>
      <c r="E123"/>
      <c r="F123"/>
      <c r="M123" s="20"/>
      <c r="N123" s="20"/>
      <c r="O123" s="20"/>
      <c r="P123" s="20"/>
      <c r="Q123" s="20"/>
    </row>
    <row r="124" spans="1:17" ht="15" customHeight="1" x14ac:dyDescent="0.3">
      <c r="A124"/>
      <c r="B124"/>
      <c r="C124"/>
      <c r="D124"/>
      <c r="E124"/>
      <c r="F124"/>
      <c r="M124" s="20"/>
      <c r="N124" s="20"/>
      <c r="O124" s="20"/>
      <c r="P124" s="20"/>
      <c r="Q124" s="20"/>
    </row>
    <row r="125" spans="1:17" ht="15" customHeight="1" x14ac:dyDescent="0.3">
      <c r="A125"/>
      <c r="B125"/>
      <c r="C125"/>
      <c r="D125"/>
      <c r="E125"/>
      <c r="F125"/>
      <c r="M125" s="20"/>
      <c r="N125" s="20"/>
      <c r="O125" s="20"/>
      <c r="P125" s="20"/>
      <c r="Q125" s="20"/>
    </row>
    <row r="126" spans="1:17" ht="15" customHeight="1" x14ac:dyDescent="0.3">
      <c r="A126" s="17"/>
      <c r="B126" s="45"/>
      <c r="C126" s="34"/>
      <c r="D126" s="34"/>
      <c r="E126" s="34"/>
      <c r="F126" s="34"/>
    </row>
  </sheetData>
  <sheetProtection algorithmName="SHA-512" hashValue="OVdLg/HSDhCKPS/svblQwPtQAabjqq1Ja7basoZPTrSJ5xYA96RTmcTLoDoC6lWrNo0spj91vJ7vf2fp+trgbA==" saltValue="M1PVl8iKbcpOYFwKwT8WUw==" spinCount="100000" sheet="1" objects="1" scenarios="1" formatCells="0" formatColumns="0" formatRows="0"/>
  <conditionalFormatting sqref="A3:J3">
    <cfRule type="expression" dxfId="7" priority="1">
      <formula>$A$3="PASTE DATA INTO THE 'SpmRawData' TAB TO POPULATE THIS TEMPLATE."</formula>
    </cfRule>
  </conditionalFormatting>
  <pageMargins left="0.25" right="0.25" top="0.75" bottom="0.75" header="0.3" footer="0.3"/>
  <pageSetup scale="73" fitToHeight="0" orientation="landscape" r:id="rId1"/>
  <rowBreaks count="9" manualBreakCount="9">
    <brk id="18" max="9" man="1"/>
    <brk id="29" max="9" man="1"/>
    <brk id="42" max="9" man="1"/>
    <brk id="62" max="9" man="1"/>
    <brk id="80" max="9" man="1"/>
    <brk id="88" max="9" man="1"/>
    <brk id="95" max="9" man="1"/>
    <brk id="102" max="9" man="1"/>
    <brk id="114" max="9" man="1"/>
  </rowBreaks>
  <drawing r:id="rId2"/>
  <tableParts count="15">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D14"/>
  <sheetViews>
    <sheetView topLeftCell="A4" zoomScaleNormal="100" zoomScaleSheetLayoutView="70" workbookViewId="0"/>
  </sheetViews>
  <sheetFormatPr defaultColWidth="0" defaultRowHeight="0" customHeight="1" zeroHeight="1" x14ac:dyDescent="0.3"/>
  <cols>
    <col min="1" max="1" width="12.6640625" style="7" customWidth="1"/>
    <col min="2" max="2" width="108.33203125" style="7" customWidth="1"/>
    <col min="3" max="3" width="1.88671875" style="7" customWidth="1"/>
    <col min="4" max="4" width="10.6640625" style="7" hidden="1" customWidth="1"/>
    <col min="5" max="16384" width="9.109375" style="7" hidden="1"/>
  </cols>
  <sheetData>
    <row r="1" spans="1:4" ht="23.4" customHeight="1" x14ac:dyDescent="0.3">
      <c r="A1" s="2" t="s">
        <v>0</v>
      </c>
    </row>
    <row r="2" spans="1:4" ht="19.95" customHeight="1" x14ac:dyDescent="0.3">
      <c r="A2" s="3" t="str">
        <f>HeadingLine2</f>
        <v>PA-603: Beaver County CoC</v>
      </c>
    </row>
    <row r="3" spans="1:4" ht="19.95" customHeight="1" x14ac:dyDescent="0.3">
      <c r="A3" s="3" t="str">
        <f>HeadingLine3</f>
        <v>FY 2025: 10/1/24-9/30/25</v>
      </c>
    </row>
    <row r="4" spans="1:4" ht="15" customHeight="1" x14ac:dyDescent="0.3"/>
    <row r="5" spans="1:4" s="18" customFormat="1" ht="19.8" x14ac:dyDescent="0.4">
      <c r="A5" s="1" t="s">
        <v>211</v>
      </c>
      <c r="B5" s="7"/>
      <c r="C5" s="7"/>
      <c r="D5" s="7"/>
    </row>
    <row r="6" spans="1:4" s="18" customFormat="1" ht="22.2" customHeight="1" x14ac:dyDescent="0.3">
      <c r="A6" s="33" t="s">
        <v>212</v>
      </c>
      <c r="B6" s="33" t="s">
        <v>213</v>
      </c>
      <c r="C6" s="7"/>
      <c r="D6" s="7"/>
    </row>
    <row r="7" spans="1:4" s="18" customFormat="1" ht="46.2" customHeight="1" x14ac:dyDescent="0.3">
      <c r="A7" s="34" t="s">
        <v>214</v>
      </c>
      <c r="B7" s="21" t="str">
        <f>IFERROR(IF(D7="M6_Notes","No Notes. Measure 6 was not applicable to CoCs in this reporting period.",
            IF(OR(INDEX(SpmRawData!$A$1:$FW$2,2,MATCH(D7,SpmRawData!$A$1:$ET$1,0))=0,
                  INDEX(SpmRawData!$A$1:$FW$2,2,MATCH(D7,SpmRawData!$A$1:$ET$1,0))="",
                  INDEX(SpmRawData!$A$1:$FW$2,2,MATCH(D7,SpmRawData!$A$1:$ET$1,0))="NULL"),
               "No notes.",
               INDEX(SpmRawData!$A$1:$FW$2,2,MATCH(D7,SpmRawData!$A$1:$ET$1,0)))),
"")</f>
        <v>No notes.</v>
      </c>
      <c r="C7" s="7"/>
      <c r="D7" s="18" t="s">
        <v>215</v>
      </c>
    </row>
    <row r="8" spans="1:4" s="18" customFormat="1" ht="46.2" customHeight="1" x14ac:dyDescent="0.3">
      <c r="A8" s="34" t="s">
        <v>216</v>
      </c>
      <c r="B8" s="21" t="str">
        <f>IFERROR(IF(D8="M6_Notes","No Notes. Measure 6 was not applicable to CoCs in this reporting period.",
            IF(OR(INDEX(SpmRawData!$A$1:$FW$2,2,MATCH(D8,SpmRawData!$A$1:$ET$1,0))=0,
                  INDEX(SpmRawData!$A$1:$FW$2,2,MATCH(D8,SpmRawData!$A$1:$ET$1,0))="",
                  INDEX(SpmRawData!$A$1:$FW$2,2,MATCH(D8,SpmRawData!$A$1:$ET$1,0))="NULL"),
               "No notes.",
               INDEX(SpmRawData!$A$1:$FW$2,2,MATCH(D8,SpmRawData!$A$1:$ET$1,0)))),
"")</f>
        <v>No notes.</v>
      </c>
      <c r="C8" s="7"/>
      <c r="D8" s="18" t="s">
        <v>217</v>
      </c>
    </row>
    <row r="9" spans="1:4" s="18" customFormat="1" ht="46.2" customHeight="1" x14ac:dyDescent="0.3">
      <c r="A9" s="34" t="s">
        <v>218</v>
      </c>
      <c r="B9" s="21" t="str">
        <f>IFERROR(IF(D9="M6_Notes","No Notes. Measure 6 was not applicable to CoCs in this reporting period.",
            IF(OR(INDEX(SpmRawData!$A$1:$FW$2,2,MATCH(D9,SpmRawData!$A$1:$ET$1,0))=0,
                  INDEX(SpmRawData!$A$1:$FW$2,2,MATCH(D9,SpmRawData!$A$1:$ET$1,0))="",
                  INDEX(SpmRawData!$A$1:$FW$2,2,MATCH(D9,SpmRawData!$A$1:$ET$1,0))="NULL"),
               "No notes.",
               INDEX(SpmRawData!$A$1:$FW$2,2,MATCH(D9,SpmRawData!$A$1:$ET$1,0)))),
"")</f>
        <v>No notes.</v>
      </c>
      <c r="C9" s="7"/>
      <c r="D9" s="18" t="s">
        <v>219</v>
      </c>
    </row>
    <row r="10" spans="1:4" s="18" customFormat="1" ht="46.2" customHeight="1" x14ac:dyDescent="0.3">
      <c r="A10" s="34" t="s">
        <v>220</v>
      </c>
      <c r="B10" s="21" t="str">
        <f>IFERROR(IF(D10="M6_Notes","No Notes. Measure 6 was not applicable to CoCs in this reporting period.",
            IF(OR(INDEX(SpmRawData!$A$1:$FW$2,2,MATCH(D10,SpmRawData!$A$1:$ET$1,0))=0,
                  INDEX(SpmRawData!$A$1:$FW$2,2,MATCH(D10,SpmRawData!$A$1:$ET$1,0))="",
                  INDEX(SpmRawData!$A$1:$FW$2,2,MATCH(D10,SpmRawData!$A$1:$ET$1,0))="NULL"),
               "No notes.",
               INDEX(SpmRawData!$A$1:$FW$2,2,MATCH(D10,SpmRawData!$A$1:$ET$1,0)))),
"")</f>
        <v>No notes.</v>
      </c>
      <c r="C10" s="7"/>
      <c r="D10" s="18" t="s">
        <v>221</v>
      </c>
    </row>
    <row r="11" spans="1:4" s="18" customFormat="1" ht="46.2" customHeight="1" x14ac:dyDescent="0.3">
      <c r="A11" s="34" t="s">
        <v>222</v>
      </c>
      <c r="B11" s="21" t="str">
        <f>IFERROR(IF(D11="M6_Notes","No Notes. Measure 6 was not applicable to CoCs in this reporting period.",
            IF(OR(INDEX(SpmRawData!$A$1:$FW$2,2,MATCH(D11,SpmRawData!$A$1:$ET$1,0))=0,
                  INDEX(SpmRawData!$A$1:$FW$2,2,MATCH(D11,SpmRawData!$A$1:$ET$1,0))="",
                  INDEX(SpmRawData!$A$1:$FW$2,2,MATCH(D11,SpmRawData!$A$1:$ET$1,0))="NULL"),
               "No notes.",
               INDEX(SpmRawData!$A$1:$FW$2,2,MATCH(D11,SpmRawData!$A$1:$ET$1,0)))),
"")</f>
        <v>No notes.</v>
      </c>
      <c r="C11" s="7"/>
      <c r="D11" s="18" t="s">
        <v>223</v>
      </c>
    </row>
    <row r="12" spans="1:4" s="18" customFormat="1" ht="24" customHeight="1" x14ac:dyDescent="0.3">
      <c r="A12" s="34" t="s">
        <v>224</v>
      </c>
      <c r="B12" s="21" t="str">
        <f>IFERROR(IF(D12="M6_Notes","No Notes. Measure 6 was not applicable to CoCs in this reporting period.",
            IF(OR(INDEX(SpmRawData!$A$1:$FW$2,2,MATCH(D12,SpmRawData!$A$1:$ET$1,0))=0,
                  INDEX(SpmRawData!$A$1:$FW$2,2,MATCH(D12,SpmRawData!$A$1:$ET$1,0))="",
                  INDEX(SpmRawData!$A$1:$FW$2,2,MATCH(D12,SpmRawData!$A$1:$ET$1,0))="NULL"),
               "No notes.",
               INDEX(SpmRawData!$A$1:$FW$2,2,MATCH(D12,SpmRawData!$A$1:$ET$1,0)))),
"")</f>
        <v>No Notes. Measure 6 was not applicable to CoCs in this reporting period.</v>
      </c>
      <c r="C12" s="7"/>
      <c r="D12" s="18" t="s">
        <v>225</v>
      </c>
    </row>
    <row r="13" spans="1:4" s="18" customFormat="1" ht="43.95" customHeight="1" x14ac:dyDescent="0.3">
      <c r="A13" s="34" t="s">
        <v>226</v>
      </c>
      <c r="B13" s="21" t="str">
        <f>IFERROR(IF(D13="M6_Notes","No Notes. Measure 6 was not applicable to CoCs in this reporting period.",
            IF(OR(INDEX(SpmRawData!$A$1:$FW$2,2,MATCH(D13,SpmRawData!$A$1:$ET$1,0))=0,
                  INDEX(SpmRawData!$A$1:$FW$2,2,MATCH(D13,SpmRawData!$A$1:$ET$1,0))="",
                  INDEX(SpmRawData!$A$1:$FW$2,2,MATCH(D13,SpmRawData!$A$1:$ET$1,0))="NULL"),
               "No notes.",
               INDEX(SpmRawData!$A$1:$FW$2,2,MATCH(D13,SpmRawData!$A$1:$ET$1,0)))),
"")</f>
        <v>No notes.</v>
      </c>
      <c r="C13" s="7"/>
      <c r="D13" s="18" t="s">
        <v>227</v>
      </c>
    </row>
    <row r="14" spans="1:4" s="18" customFormat="1" ht="43.95" customHeight="1" x14ac:dyDescent="0.3">
      <c r="A14" s="34" t="s">
        <v>228</v>
      </c>
      <c r="B14" s="21" t="str">
        <f>IFERROR(IF(D14="M6_Notes","No Notes. Measure 6 was not applicable to CoCs in this reporting period.",
            IF(OR(INDEX(SpmRawData!$A$1:$FW$2,2,MATCH(D14,SpmRawData!$A$1:$ET$1,0))=0,
                  INDEX(SpmRawData!$A$1:$FW$2,2,MATCH(D14,SpmRawData!$A$1:$ET$1,0))="",
                  INDEX(SpmRawData!$A$1:$FW$2,2,MATCH(D14,SpmRawData!$A$1:$ET$1,0))="NULL"),
               "No notes.",
               INDEX(SpmRawData!$A$1:$FW$2,2,MATCH(D14,SpmRawData!$A$1:$ET$1,0)))),
"")</f>
        <v>No notes.</v>
      </c>
      <c r="C14" s="7"/>
      <c r="D14" s="18" t="s">
        <v>229</v>
      </c>
    </row>
  </sheetData>
  <sheetProtection algorithmName="SHA-512" hashValue="upCdjFi2ulZB86ppf8X6mi96Vstafj8hNElpvBfTLDRfyo72h0txfr80oifQRkh8fYE9cawkHRxBNyT1VCFpnQ==" saltValue="zl6mhuqDwcAqvrxndm8qkQ==" spinCount="100000" sheet="1" objects="1" scenarios="1" formatCells="0" formatColumns="0" formatRows="0"/>
  <conditionalFormatting sqref="A3:B3">
    <cfRule type="expression" dxfId="6" priority="1">
      <formula>$A$3="PASTE DATA INTO THE 'SpmRawData' TAB TO POPULATE THIS TEMPLATE."</formula>
    </cfRule>
  </conditionalFormatting>
  <pageMargins left="0.25" right="0.25" top="0.75" bottom="0.75" header="0.3" footer="0.3"/>
  <pageSetup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E9C63-7D2E-458F-A31A-F9A223666ABA}">
  <dimension ref="A1:D171"/>
  <sheetViews>
    <sheetView workbookViewId="0">
      <selection activeCell="B11" sqref="B11"/>
    </sheetView>
  </sheetViews>
  <sheetFormatPr defaultRowHeight="14.4" x14ac:dyDescent="0.3"/>
  <cols>
    <col min="1" max="1" width="41.5546875" customWidth="1"/>
    <col min="2" max="2" width="32.6640625" customWidth="1"/>
    <col min="3" max="3" width="28.44140625" customWidth="1"/>
    <col min="4" max="4" width="69.44140625" customWidth="1"/>
  </cols>
  <sheetData>
    <row r="1" spans="1:4" x14ac:dyDescent="0.3">
      <c r="A1" t="s">
        <v>230</v>
      </c>
      <c r="B1" t="str">
        <f>INDEX(SpmRawData!$A$1:$AMK$3,2,MATCH(A1,SpmRawData!$A$1:$AMK$1,0))</f>
        <v>PA-603</v>
      </c>
    </row>
    <row r="2" spans="1:4" x14ac:dyDescent="0.3">
      <c r="A2" t="s">
        <v>239</v>
      </c>
      <c r="B2" t="str">
        <f>INDEX(SpmRawData!$A$1:$AMK$3,2,MATCH(A2,SpmRawData!$A$1:$AMK$1,0))</f>
        <v>Beaver County CoC</v>
      </c>
      <c r="D2" s="60" t="str">
        <f>IF(show_heading_section,CONCATENATE(CocCode,": ",CocName),"")</f>
        <v>PA-603: Beaver County CoC</v>
      </c>
    </row>
    <row r="3" spans="1:4" x14ac:dyDescent="0.3">
      <c r="A3" t="s">
        <v>238</v>
      </c>
      <c r="B3">
        <f>INDEX(SpmRawData!$A$1:$AMK$3,2,MATCH(A3,SpmRawData!$A$1:$AMK$1,0))</f>
        <v>2025</v>
      </c>
      <c r="D3" s="60" t="str">
        <f>IF(show_heading_section,CONCATENATE("FY ", FiscalYear, ": ", TEXT(ReportStartDate,"m/d/yy"),"-",TEXT(ReportEndDate,"m/d/yy")),"PASTE DATA INTO THE 'SpmRawData' TAB TO POPULATE THIS TEMPLATE.")</f>
        <v>FY 2025: 10/1/24-9/30/25</v>
      </c>
    </row>
    <row r="4" spans="1:4" x14ac:dyDescent="0.3">
      <c r="A4" t="s">
        <v>232</v>
      </c>
      <c r="B4" s="48">
        <f>INDEX(SpmRawData!$A$1:$AMK$3,2,MATCH(A4,SpmRawData!$A$1:$AMK$1,0))</f>
        <v>45566</v>
      </c>
    </row>
    <row r="5" spans="1:4" x14ac:dyDescent="0.3">
      <c r="A5" t="s">
        <v>233</v>
      </c>
      <c r="B5" s="48">
        <f>INDEX(SpmRawData!$A$1:$AMK$3,2,MATCH(A5,SpmRawData!$A$1:$AMK$1,0))</f>
        <v>45930</v>
      </c>
    </row>
    <row r="6" spans="1:4" x14ac:dyDescent="0.3">
      <c r="B6" s="48"/>
    </row>
    <row r="7" spans="1:4" x14ac:dyDescent="0.3">
      <c r="A7" s="61" t="s">
        <v>267</v>
      </c>
      <c r="B7" t="b">
        <f>IFERROR(AND(NOT(ISNA(B1)),NOT(ISNA(B2)),NOT(ISNA(B3)),NOT(ISNA(B4)),NOT(ISNA(B5))),FALSE)</f>
        <v>1</v>
      </c>
    </row>
    <row r="8" spans="1:4" x14ac:dyDescent="0.3">
      <c r="A8" s="61" t="s">
        <v>268</v>
      </c>
      <c r="B8" t="b">
        <f>IFERROR(AND(LEN(B1)&gt;0,LEN(B2)&gt;0,LEN(B3)&gt;0,LEN(B4)&gt;0,LEN(B5)&gt;0),FALSE)</f>
        <v>1</v>
      </c>
    </row>
    <row r="9" spans="1:4" x14ac:dyDescent="0.3">
      <c r="A9" s="61" t="s">
        <v>270</v>
      </c>
      <c r="B9" t="b">
        <f>AND(All_ref_fields_not_errors,all_ref_fields_have_text)</f>
        <v>1</v>
      </c>
    </row>
    <row r="11" spans="1:4" x14ac:dyDescent="0.3">
      <c r="A11" t="s">
        <v>258</v>
      </c>
      <c r="B11" t="s">
        <v>271</v>
      </c>
    </row>
    <row r="12" spans="1:4" x14ac:dyDescent="0.3">
      <c r="A12" t="s">
        <v>259</v>
      </c>
      <c r="B12" s="47">
        <v>45747.40347222222</v>
      </c>
    </row>
    <row r="14" spans="1:4" x14ac:dyDescent="0.3">
      <c r="A14" t="s">
        <v>260</v>
      </c>
      <c r="B14">
        <f>COUNTA(SpmRawData!1:1)</f>
        <v>150</v>
      </c>
    </row>
    <row r="15" spans="1:4" x14ac:dyDescent="0.3">
      <c r="A15" t="s">
        <v>261</v>
      </c>
      <c r="B15">
        <v>150</v>
      </c>
    </row>
    <row r="16" spans="1:4" x14ac:dyDescent="0.3">
      <c r="A16" s="61" t="s">
        <v>262</v>
      </c>
      <c r="B16" t="b">
        <f>B14=B15</f>
        <v>1</v>
      </c>
    </row>
    <row r="18" spans="1:3" x14ac:dyDescent="0.3">
      <c r="A18" t="s">
        <v>263</v>
      </c>
      <c r="B18">
        <f>COUNTA(_xlfn.UNIQUE(SpmRawData!1:1,TRUE,TRUE))</f>
        <v>150</v>
      </c>
    </row>
    <row r="19" spans="1:3" x14ac:dyDescent="0.3">
      <c r="A19" s="61" t="s">
        <v>264</v>
      </c>
      <c r="B19" t="b">
        <f>B18=B15</f>
        <v>1</v>
      </c>
    </row>
    <row r="21" spans="1:3" x14ac:dyDescent="0.3">
      <c r="A21" s="60" t="s">
        <v>269</v>
      </c>
      <c r="B21" s="60" t="s">
        <v>265</v>
      </c>
      <c r="C21" s="60" t="s">
        <v>266</v>
      </c>
    </row>
    <row r="22" spans="1:3" x14ac:dyDescent="0.3">
      <c r="A22" s="62" t="s">
        <v>230</v>
      </c>
      <c r="B22">
        <f>COUNTIF(SpmRawData!$1:$1,DO_NOT_EDIT!A22)</f>
        <v>1</v>
      </c>
      <c r="C22">
        <f>MATCH(A22,SpmRawData!$A$1:$AMK$1,0)</f>
        <v>1</v>
      </c>
    </row>
    <row r="23" spans="1:3" x14ac:dyDescent="0.3">
      <c r="A23" s="62" t="s">
        <v>231</v>
      </c>
      <c r="B23">
        <f>COUNTIF(SpmRawData!$1:$1,DO_NOT_EDIT!A23)</f>
        <v>1</v>
      </c>
      <c r="C23">
        <f>MATCH(A23,SpmRawData!$A$1:$AMK$1,0)</f>
        <v>2</v>
      </c>
    </row>
    <row r="24" spans="1:3" x14ac:dyDescent="0.3">
      <c r="A24" s="62" t="s">
        <v>232</v>
      </c>
      <c r="B24">
        <f>COUNTIF(SpmRawData!$1:$1,DO_NOT_EDIT!A24)</f>
        <v>1</v>
      </c>
      <c r="C24">
        <f>MATCH(A24,SpmRawData!$A$1:$AMK$1,0)</f>
        <v>3</v>
      </c>
    </row>
    <row r="25" spans="1:3" x14ac:dyDescent="0.3">
      <c r="A25" s="62" t="s">
        <v>233</v>
      </c>
      <c r="B25">
        <f>COUNTIF(SpmRawData!$1:$1,DO_NOT_EDIT!A25)</f>
        <v>1</v>
      </c>
      <c r="C25">
        <f>MATCH(A25,SpmRawData!$A$1:$AMK$1,0)</f>
        <v>4</v>
      </c>
    </row>
    <row r="26" spans="1:3" x14ac:dyDescent="0.3">
      <c r="A26" s="62" t="s">
        <v>234</v>
      </c>
      <c r="B26">
        <f>COUNTIF(SpmRawData!$1:$1,DO_NOT_EDIT!A26)</f>
        <v>1</v>
      </c>
      <c r="C26">
        <f>MATCH(A26,SpmRawData!$A$1:$AMK$1,0)</f>
        <v>5</v>
      </c>
    </row>
    <row r="27" spans="1:3" x14ac:dyDescent="0.3">
      <c r="A27" s="62" t="s">
        <v>235</v>
      </c>
      <c r="B27">
        <f>COUNTIF(SpmRawData!$1:$1,DO_NOT_EDIT!A27)</f>
        <v>1</v>
      </c>
      <c r="C27">
        <f>MATCH(A27,SpmRawData!$A$1:$AMK$1,0)</f>
        <v>6</v>
      </c>
    </row>
    <row r="28" spans="1:3" x14ac:dyDescent="0.3">
      <c r="A28" s="62" t="s">
        <v>236</v>
      </c>
      <c r="B28">
        <f>COUNTIF(SpmRawData!$1:$1,DO_NOT_EDIT!A28)</f>
        <v>1</v>
      </c>
      <c r="C28">
        <f>MATCH(A28,SpmRawData!$A$1:$AMK$1,0)</f>
        <v>7</v>
      </c>
    </row>
    <row r="29" spans="1:3" x14ac:dyDescent="0.3">
      <c r="A29" s="62" t="s">
        <v>237</v>
      </c>
      <c r="B29">
        <f>COUNTIF(SpmRawData!$1:$1,DO_NOT_EDIT!A29)</f>
        <v>1</v>
      </c>
      <c r="C29">
        <f>MATCH(A29,SpmRawData!$A$1:$AMK$1,0)</f>
        <v>8</v>
      </c>
    </row>
    <row r="30" spans="1:3" x14ac:dyDescent="0.3">
      <c r="A30" s="62" t="s">
        <v>238</v>
      </c>
      <c r="B30">
        <f>COUNTIF(SpmRawData!$1:$1,DO_NOT_EDIT!A30)</f>
        <v>1</v>
      </c>
      <c r="C30">
        <f>MATCH(A30,SpmRawData!$A$1:$AMK$1,0)</f>
        <v>9</v>
      </c>
    </row>
    <row r="31" spans="1:3" x14ac:dyDescent="0.3">
      <c r="A31" s="62" t="s">
        <v>239</v>
      </c>
      <c r="B31">
        <f>COUNTIF(SpmRawData!$1:$1,DO_NOT_EDIT!A31)</f>
        <v>1</v>
      </c>
      <c r="C31">
        <f>MATCH(A31,SpmRawData!$A$1:$AMK$1,0)</f>
        <v>10</v>
      </c>
    </row>
    <row r="32" spans="1:3" x14ac:dyDescent="0.3">
      <c r="A32" s="62" t="s">
        <v>240</v>
      </c>
      <c r="B32">
        <f>COUNTIF(SpmRawData!$1:$1,DO_NOT_EDIT!A32)</f>
        <v>1</v>
      </c>
      <c r="C32">
        <f>MATCH(A32,SpmRawData!$A$1:$AMK$1,0)</f>
        <v>11</v>
      </c>
    </row>
    <row r="33" spans="1:3" x14ac:dyDescent="0.3">
      <c r="A33" s="62" t="s">
        <v>241</v>
      </c>
      <c r="B33">
        <f>COUNTIF(SpmRawData!$1:$1,DO_NOT_EDIT!A33)</f>
        <v>1</v>
      </c>
      <c r="C33">
        <f>MATCH(A33,SpmRawData!$A$1:$AMK$1,0)</f>
        <v>12</v>
      </c>
    </row>
    <row r="34" spans="1:3" x14ac:dyDescent="0.3">
      <c r="A34" s="62" t="s">
        <v>242</v>
      </c>
      <c r="B34">
        <f>COUNTIF(SpmRawData!$1:$1,DO_NOT_EDIT!A34)</f>
        <v>1</v>
      </c>
      <c r="C34">
        <f>MATCH(A34,SpmRawData!$A$1:$AMK$1,0)</f>
        <v>13</v>
      </c>
    </row>
    <row r="35" spans="1:3" x14ac:dyDescent="0.3">
      <c r="A35" s="62" t="s">
        <v>243</v>
      </c>
      <c r="B35">
        <f>COUNTIF(SpmRawData!$1:$1,DO_NOT_EDIT!A35)</f>
        <v>1</v>
      </c>
      <c r="C35">
        <f>MATCH(A35,SpmRawData!$A$1:$AMK$1,0)</f>
        <v>14</v>
      </c>
    </row>
    <row r="36" spans="1:3" x14ac:dyDescent="0.3">
      <c r="A36" s="62" t="s">
        <v>244</v>
      </c>
      <c r="B36">
        <f>COUNTIF(SpmRawData!$1:$1,DO_NOT_EDIT!A36)</f>
        <v>1</v>
      </c>
      <c r="C36">
        <f>MATCH(A36,SpmRawData!$A$1:$AMK$1,0)</f>
        <v>15</v>
      </c>
    </row>
    <row r="37" spans="1:3" x14ac:dyDescent="0.3">
      <c r="A37" s="62" t="s">
        <v>245</v>
      </c>
      <c r="B37">
        <f>COUNTIF(SpmRawData!$1:$1,DO_NOT_EDIT!A37)</f>
        <v>1</v>
      </c>
      <c r="C37">
        <f>MATCH(A37,SpmRawData!$A$1:$AMK$1,0)</f>
        <v>16</v>
      </c>
    </row>
    <row r="38" spans="1:3" x14ac:dyDescent="0.3">
      <c r="A38" s="62" t="s">
        <v>246</v>
      </c>
      <c r="B38">
        <f>COUNTIF(SpmRawData!$1:$1,DO_NOT_EDIT!A38)</f>
        <v>1</v>
      </c>
      <c r="C38">
        <f>MATCH(A38,SpmRawData!$A$1:$AMK$1,0)</f>
        <v>17</v>
      </c>
    </row>
    <row r="39" spans="1:3" x14ac:dyDescent="0.3">
      <c r="A39" s="62" t="s">
        <v>247</v>
      </c>
      <c r="B39">
        <f>COUNTIF(SpmRawData!$1:$1,DO_NOT_EDIT!A39)</f>
        <v>1</v>
      </c>
      <c r="C39">
        <f>MATCH(A39,SpmRawData!$A$1:$AMK$1,0)</f>
        <v>18</v>
      </c>
    </row>
    <row r="40" spans="1:3" x14ac:dyDescent="0.3">
      <c r="A40" s="62" t="s">
        <v>248</v>
      </c>
      <c r="B40">
        <f>COUNTIF(SpmRawData!$1:$1,DO_NOT_EDIT!A40)</f>
        <v>1</v>
      </c>
      <c r="C40">
        <f>MATCH(A40,SpmRawData!$A$1:$AMK$1,0)</f>
        <v>19</v>
      </c>
    </row>
    <row r="41" spans="1:3" x14ac:dyDescent="0.3">
      <c r="A41" s="62" t="s">
        <v>249</v>
      </c>
      <c r="B41">
        <f>COUNTIF(SpmRawData!$1:$1,DO_NOT_EDIT!A41)</f>
        <v>1</v>
      </c>
      <c r="C41">
        <f>MATCH(A41,SpmRawData!$A$1:$AMK$1,0)</f>
        <v>20</v>
      </c>
    </row>
    <row r="42" spans="1:3" x14ac:dyDescent="0.3">
      <c r="A42" s="62" t="s">
        <v>250</v>
      </c>
      <c r="B42">
        <f>COUNTIF(SpmRawData!$1:$1,DO_NOT_EDIT!A42)</f>
        <v>1</v>
      </c>
      <c r="C42">
        <f>MATCH(A42,SpmRawData!$A$1:$AMK$1,0)</f>
        <v>21</v>
      </c>
    </row>
    <row r="43" spans="1:3" x14ac:dyDescent="0.3">
      <c r="A43" s="62" t="s">
        <v>251</v>
      </c>
      <c r="B43">
        <f>COUNTIF(SpmRawData!$1:$1,DO_NOT_EDIT!A43)</f>
        <v>1</v>
      </c>
      <c r="C43">
        <f>MATCH(A43,SpmRawData!$A$1:$AMK$1,0)</f>
        <v>22</v>
      </c>
    </row>
    <row r="44" spans="1:3" x14ac:dyDescent="0.3">
      <c r="A44" s="62" t="s">
        <v>252</v>
      </c>
      <c r="B44">
        <f>COUNTIF(SpmRawData!$1:$1,DO_NOT_EDIT!A44)</f>
        <v>1</v>
      </c>
      <c r="C44">
        <f>MATCH(A44,SpmRawData!$A$1:$AMK$1,0)</f>
        <v>23</v>
      </c>
    </row>
    <row r="45" spans="1:3" x14ac:dyDescent="0.3">
      <c r="A45" s="62" t="s">
        <v>11</v>
      </c>
      <c r="B45">
        <f>COUNTIF(SpmRawData!$1:$1,DO_NOT_EDIT!A45)</f>
        <v>1</v>
      </c>
      <c r="C45">
        <f>MATCH(A45,SpmRawData!$A$1:$AMK$1,0)</f>
        <v>24</v>
      </c>
    </row>
    <row r="46" spans="1:3" x14ac:dyDescent="0.3">
      <c r="A46" s="62" t="s">
        <v>21</v>
      </c>
      <c r="B46">
        <f>COUNTIF(SpmRawData!$1:$1,DO_NOT_EDIT!A46)</f>
        <v>1</v>
      </c>
      <c r="C46">
        <f>MATCH(A46,SpmRawData!$A$1:$AMK$1,0)</f>
        <v>25</v>
      </c>
    </row>
    <row r="47" spans="1:3" x14ac:dyDescent="0.3">
      <c r="A47" s="62" t="s">
        <v>12</v>
      </c>
      <c r="B47">
        <f>COUNTIF(SpmRawData!$1:$1,DO_NOT_EDIT!A47)</f>
        <v>1</v>
      </c>
      <c r="C47">
        <f>MATCH(A47,SpmRawData!$A$1:$AMK$1,0)</f>
        <v>26</v>
      </c>
    </row>
    <row r="48" spans="1:3" x14ac:dyDescent="0.3">
      <c r="A48" s="62" t="s">
        <v>22</v>
      </c>
      <c r="B48">
        <f>COUNTIF(SpmRawData!$1:$1,DO_NOT_EDIT!A48)</f>
        <v>1</v>
      </c>
      <c r="C48">
        <f>MATCH(A48,SpmRawData!$A$1:$AMK$1,0)</f>
        <v>27</v>
      </c>
    </row>
    <row r="49" spans="1:3" x14ac:dyDescent="0.3">
      <c r="A49" s="62" t="s">
        <v>15</v>
      </c>
      <c r="B49">
        <f>COUNTIF(SpmRawData!$1:$1,DO_NOT_EDIT!A49)</f>
        <v>1</v>
      </c>
      <c r="C49">
        <f>MATCH(A49,SpmRawData!$A$1:$AMK$1,0)</f>
        <v>28</v>
      </c>
    </row>
    <row r="50" spans="1:3" x14ac:dyDescent="0.3">
      <c r="A50" s="62" t="s">
        <v>25</v>
      </c>
      <c r="B50">
        <f>COUNTIF(SpmRawData!$1:$1,DO_NOT_EDIT!A50)</f>
        <v>1</v>
      </c>
      <c r="C50">
        <f>MATCH(A50,SpmRawData!$A$1:$AMK$1,0)</f>
        <v>29</v>
      </c>
    </row>
    <row r="51" spans="1:3" x14ac:dyDescent="0.3">
      <c r="A51" s="62" t="s">
        <v>16</v>
      </c>
      <c r="B51">
        <f>COUNTIF(SpmRawData!$1:$1,DO_NOT_EDIT!A51)</f>
        <v>1</v>
      </c>
      <c r="C51">
        <f>MATCH(A51,SpmRawData!$A$1:$AMK$1,0)</f>
        <v>30</v>
      </c>
    </row>
    <row r="52" spans="1:3" x14ac:dyDescent="0.3">
      <c r="A52" s="62" t="s">
        <v>26</v>
      </c>
      <c r="B52">
        <f>COUNTIF(SpmRawData!$1:$1,DO_NOT_EDIT!A52)</f>
        <v>1</v>
      </c>
      <c r="C52">
        <f>MATCH(A52,SpmRawData!$A$1:$AMK$1,0)</f>
        <v>31</v>
      </c>
    </row>
    <row r="53" spans="1:3" x14ac:dyDescent="0.3">
      <c r="A53" s="62" t="s">
        <v>14</v>
      </c>
      <c r="B53">
        <f>COUNTIF(SpmRawData!$1:$1,DO_NOT_EDIT!A53)</f>
        <v>1</v>
      </c>
      <c r="C53">
        <f>MATCH(A53,SpmRawData!$A$1:$AMK$1,0)</f>
        <v>32</v>
      </c>
    </row>
    <row r="54" spans="1:3" x14ac:dyDescent="0.3">
      <c r="A54" s="62" t="s">
        <v>24</v>
      </c>
      <c r="B54">
        <f>COUNTIF(SpmRawData!$1:$1,DO_NOT_EDIT!A54)</f>
        <v>1</v>
      </c>
      <c r="C54">
        <f>MATCH(A54,SpmRawData!$A$1:$AMK$1,0)</f>
        <v>33</v>
      </c>
    </row>
    <row r="55" spans="1:3" x14ac:dyDescent="0.3">
      <c r="A55" s="62" t="s">
        <v>10</v>
      </c>
      <c r="B55">
        <f>COUNTIF(SpmRawData!$1:$1,DO_NOT_EDIT!A55)</f>
        <v>1</v>
      </c>
      <c r="C55">
        <f>MATCH(A55,SpmRawData!$A$1:$AMK$1,0)</f>
        <v>34</v>
      </c>
    </row>
    <row r="56" spans="1:3" x14ac:dyDescent="0.3">
      <c r="A56" s="62" t="s">
        <v>20</v>
      </c>
      <c r="B56">
        <f>COUNTIF(SpmRawData!$1:$1,DO_NOT_EDIT!A56)</f>
        <v>1</v>
      </c>
      <c r="C56">
        <f>MATCH(A56,SpmRawData!$A$1:$AMK$1,0)</f>
        <v>35</v>
      </c>
    </row>
    <row r="57" spans="1:3" x14ac:dyDescent="0.3">
      <c r="A57" s="62" t="s">
        <v>215</v>
      </c>
      <c r="B57">
        <f>COUNTIF(SpmRawData!$1:$1,DO_NOT_EDIT!A57)</f>
        <v>1</v>
      </c>
      <c r="C57">
        <f>MATCH(A57,SpmRawData!$A$1:$AMK$1,0)</f>
        <v>36</v>
      </c>
    </row>
    <row r="58" spans="1:3" x14ac:dyDescent="0.3">
      <c r="A58" s="62" t="s">
        <v>56</v>
      </c>
      <c r="B58">
        <f>COUNTIF(SpmRawData!$1:$1,DO_NOT_EDIT!A58)</f>
        <v>1</v>
      </c>
      <c r="C58">
        <f>MATCH(A58,SpmRawData!$A$1:$AMK$1,0)</f>
        <v>37</v>
      </c>
    </row>
    <row r="59" spans="1:3" x14ac:dyDescent="0.3">
      <c r="A59" s="62" t="s">
        <v>57</v>
      </c>
      <c r="B59">
        <f>COUNTIF(SpmRawData!$1:$1,DO_NOT_EDIT!A59)</f>
        <v>1</v>
      </c>
      <c r="C59">
        <f>MATCH(A59,SpmRawData!$A$1:$AMK$1,0)</f>
        <v>38</v>
      </c>
    </row>
    <row r="60" spans="1:3" x14ac:dyDescent="0.3">
      <c r="A60" s="62" t="s">
        <v>49</v>
      </c>
      <c r="B60">
        <f>COUNTIF(SpmRawData!$1:$1,DO_NOT_EDIT!A60)</f>
        <v>1</v>
      </c>
      <c r="C60">
        <f>MATCH(A60,SpmRawData!$A$1:$AMK$1,0)</f>
        <v>39</v>
      </c>
    </row>
    <row r="61" spans="1:3" x14ac:dyDescent="0.3">
      <c r="A61" s="62" t="s">
        <v>50</v>
      </c>
      <c r="B61">
        <f>COUNTIF(SpmRawData!$1:$1,DO_NOT_EDIT!A61)</f>
        <v>1</v>
      </c>
      <c r="C61">
        <f>MATCH(A61,SpmRawData!$A$1:$AMK$1,0)</f>
        <v>40</v>
      </c>
    </row>
    <row r="62" spans="1:3" x14ac:dyDescent="0.3">
      <c r="A62" s="62" t="s">
        <v>51</v>
      </c>
      <c r="B62">
        <f>COUNTIF(SpmRawData!$1:$1,DO_NOT_EDIT!A62)</f>
        <v>1</v>
      </c>
      <c r="C62">
        <f>MATCH(A62,SpmRawData!$A$1:$AMK$1,0)</f>
        <v>41</v>
      </c>
    </row>
    <row r="63" spans="1:3" x14ac:dyDescent="0.3">
      <c r="A63" s="62" t="s">
        <v>52</v>
      </c>
      <c r="B63">
        <f>COUNTIF(SpmRawData!$1:$1,DO_NOT_EDIT!A63)</f>
        <v>1</v>
      </c>
      <c r="C63">
        <f>MATCH(A63,SpmRawData!$A$1:$AMK$1,0)</f>
        <v>42</v>
      </c>
    </row>
    <row r="64" spans="1:3" x14ac:dyDescent="0.3">
      <c r="A64" s="62" t="s">
        <v>53</v>
      </c>
      <c r="B64">
        <f>COUNTIF(SpmRawData!$1:$1,DO_NOT_EDIT!A64)</f>
        <v>1</v>
      </c>
      <c r="C64">
        <f>MATCH(A64,SpmRawData!$A$1:$AMK$1,0)</f>
        <v>43</v>
      </c>
    </row>
    <row r="65" spans="1:3" x14ac:dyDescent="0.3">
      <c r="A65" s="62" t="s">
        <v>54</v>
      </c>
      <c r="B65">
        <f>COUNTIF(SpmRawData!$1:$1,DO_NOT_EDIT!A65)</f>
        <v>1</v>
      </c>
      <c r="C65">
        <f>MATCH(A65,SpmRawData!$A$1:$AMK$1,0)</f>
        <v>44</v>
      </c>
    </row>
    <row r="66" spans="1:3" x14ac:dyDescent="0.3">
      <c r="A66" s="62" t="s">
        <v>55</v>
      </c>
      <c r="B66">
        <f>COUNTIF(SpmRawData!$1:$1,DO_NOT_EDIT!A66)</f>
        <v>1</v>
      </c>
      <c r="C66">
        <f>MATCH(A66,SpmRawData!$A$1:$AMK$1,0)</f>
        <v>45</v>
      </c>
    </row>
    <row r="67" spans="1:3" x14ac:dyDescent="0.3">
      <c r="A67" s="62" t="s">
        <v>217</v>
      </c>
      <c r="B67">
        <f>COUNTIF(SpmRawData!$1:$1,DO_NOT_EDIT!A67)</f>
        <v>1</v>
      </c>
      <c r="C67">
        <f>MATCH(A67,SpmRawData!$A$1:$AMK$1,0)</f>
        <v>46</v>
      </c>
    </row>
    <row r="68" spans="1:3" x14ac:dyDescent="0.3">
      <c r="A68" s="62" t="s">
        <v>86</v>
      </c>
      <c r="B68">
        <f>COUNTIF(SpmRawData!$1:$1,DO_NOT_EDIT!A68)</f>
        <v>1</v>
      </c>
      <c r="C68">
        <f>MATCH(A68,SpmRawData!$A$1:$AMK$1,0)</f>
        <v>47</v>
      </c>
    </row>
    <row r="69" spans="1:3" x14ac:dyDescent="0.3">
      <c r="A69" s="62" t="s">
        <v>87</v>
      </c>
      <c r="B69">
        <f>COUNTIF(SpmRawData!$1:$1,DO_NOT_EDIT!A69)</f>
        <v>1</v>
      </c>
      <c r="C69">
        <f>MATCH(A69,SpmRawData!$A$1:$AMK$1,0)</f>
        <v>48</v>
      </c>
    </row>
    <row r="70" spans="1:3" x14ac:dyDescent="0.3">
      <c r="A70" s="62" t="s">
        <v>79</v>
      </c>
      <c r="B70">
        <f>COUNTIF(SpmRawData!$1:$1,DO_NOT_EDIT!A70)</f>
        <v>1</v>
      </c>
      <c r="C70">
        <f>MATCH(A70,SpmRawData!$A$1:$AMK$1,0)</f>
        <v>49</v>
      </c>
    </row>
    <row r="71" spans="1:3" x14ac:dyDescent="0.3">
      <c r="A71" s="62" t="s">
        <v>80</v>
      </c>
      <c r="B71">
        <f>COUNTIF(SpmRawData!$1:$1,DO_NOT_EDIT!A71)</f>
        <v>1</v>
      </c>
      <c r="C71">
        <f>MATCH(A71,SpmRawData!$A$1:$AMK$1,0)</f>
        <v>50</v>
      </c>
    </row>
    <row r="72" spans="1:3" x14ac:dyDescent="0.3">
      <c r="A72" s="62" t="s">
        <v>81</v>
      </c>
      <c r="B72">
        <f>COUNTIF(SpmRawData!$1:$1,DO_NOT_EDIT!A72)</f>
        <v>1</v>
      </c>
      <c r="C72">
        <f>MATCH(A72,SpmRawData!$A$1:$AMK$1,0)</f>
        <v>51</v>
      </c>
    </row>
    <row r="73" spans="1:3" x14ac:dyDescent="0.3">
      <c r="A73" s="62" t="s">
        <v>82</v>
      </c>
      <c r="B73">
        <f>COUNTIF(SpmRawData!$1:$1,DO_NOT_EDIT!A73)</f>
        <v>1</v>
      </c>
      <c r="C73">
        <f>MATCH(A73,SpmRawData!$A$1:$AMK$1,0)</f>
        <v>52</v>
      </c>
    </row>
    <row r="74" spans="1:3" x14ac:dyDescent="0.3">
      <c r="A74" s="62" t="s">
        <v>83</v>
      </c>
      <c r="B74">
        <f>COUNTIF(SpmRawData!$1:$1,DO_NOT_EDIT!A74)</f>
        <v>1</v>
      </c>
      <c r="C74">
        <f>MATCH(A74,SpmRawData!$A$1:$AMK$1,0)</f>
        <v>53</v>
      </c>
    </row>
    <row r="75" spans="1:3" x14ac:dyDescent="0.3">
      <c r="A75" s="62" t="s">
        <v>84</v>
      </c>
      <c r="B75">
        <f>COUNTIF(SpmRawData!$1:$1,DO_NOT_EDIT!A75)</f>
        <v>1</v>
      </c>
      <c r="C75">
        <f>MATCH(A75,SpmRawData!$A$1:$AMK$1,0)</f>
        <v>54</v>
      </c>
    </row>
    <row r="76" spans="1:3" x14ac:dyDescent="0.3">
      <c r="A76" s="62" t="s">
        <v>85</v>
      </c>
      <c r="B76">
        <f>COUNTIF(SpmRawData!$1:$1,DO_NOT_EDIT!A76)</f>
        <v>1</v>
      </c>
      <c r="C76">
        <f>MATCH(A76,SpmRawData!$A$1:$AMK$1,0)</f>
        <v>55</v>
      </c>
    </row>
    <row r="77" spans="1:3" x14ac:dyDescent="0.3">
      <c r="A77" s="62" t="s">
        <v>76</v>
      </c>
      <c r="B77">
        <f>COUNTIF(SpmRawData!$1:$1,DO_NOT_EDIT!A77)</f>
        <v>1</v>
      </c>
      <c r="C77">
        <f>MATCH(A77,SpmRawData!$A$1:$AMK$1,0)</f>
        <v>56</v>
      </c>
    </row>
    <row r="78" spans="1:3" x14ac:dyDescent="0.3">
      <c r="A78" s="62" t="s">
        <v>77</v>
      </c>
      <c r="B78">
        <f>COUNTIF(SpmRawData!$1:$1,DO_NOT_EDIT!A78)</f>
        <v>1</v>
      </c>
      <c r="C78">
        <f>MATCH(A78,SpmRawData!$A$1:$AMK$1,0)</f>
        <v>57</v>
      </c>
    </row>
    <row r="79" spans="1:3" x14ac:dyDescent="0.3">
      <c r="A79" s="62" t="s">
        <v>69</v>
      </c>
      <c r="B79">
        <f>COUNTIF(SpmRawData!$1:$1,DO_NOT_EDIT!A79)</f>
        <v>1</v>
      </c>
      <c r="C79">
        <f>MATCH(A79,SpmRawData!$A$1:$AMK$1,0)</f>
        <v>58</v>
      </c>
    </row>
    <row r="80" spans="1:3" x14ac:dyDescent="0.3">
      <c r="A80" s="62" t="s">
        <v>70</v>
      </c>
      <c r="B80">
        <f>COUNTIF(SpmRawData!$1:$1,DO_NOT_EDIT!A80)</f>
        <v>1</v>
      </c>
      <c r="C80">
        <f>MATCH(A80,SpmRawData!$A$1:$AMK$1,0)</f>
        <v>59</v>
      </c>
    </row>
    <row r="81" spans="1:3" x14ac:dyDescent="0.3">
      <c r="A81" s="62" t="s">
        <v>71</v>
      </c>
      <c r="B81">
        <f>COUNTIF(SpmRawData!$1:$1,DO_NOT_EDIT!A81)</f>
        <v>1</v>
      </c>
      <c r="C81">
        <f>MATCH(A81,SpmRawData!$A$1:$AMK$1,0)</f>
        <v>60</v>
      </c>
    </row>
    <row r="82" spans="1:3" x14ac:dyDescent="0.3">
      <c r="A82" s="62" t="s">
        <v>72</v>
      </c>
      <c r="B82">
        <f>COUNTIF(SpmRawData!$1:$1,DO_NOT_EDIT!A82)</f>
        <v>1</v>
      </c>
      <c r="C82">
        <f>MATCH(A82,SpmRawData!$A$1:$AMK$1,0)</f>
        <v>61</v>
      </c>
    </row>
    <row r="83" spans="1:3" x14ac:dyDescent="0.3">
      <c r="A83" s="62" t="s">
        <v>73</v>
      </c>
      <c r="B83">
        <f>COUNTIF(SpmRawData!$1:$1,DO_NOT_EDIT!A83)</f>
        <v>1</v>
      </c>
      <c r="C83">
        <f>MATCH(A83,SpmRawData!$A$1:$AMK$1,0)</f>
        <v>62</v>
      </c>
    </row>
    <row r="84" spans="1:3" x14ac:dyDescent="0.3">
      <c r="A84" s="62" t="s">
        <v>74</v>
      </c>
      <c r="B84">
        <f>COUNTIF(SpmRawData!$1:$1,DO_NOT_EDIT!A84)</f>
        <v>1</v>
      </c>
      <c r="C84">
        <f>MATCH(A84,SpmRawData!$A$1:$AMK$1,0)</f>
        <v>63</v>
      </c>
    </row>
    <row r="85" spans="1:3" x14ac:dyDescent="0.3">
      <c r="A85" s="62" t="s">
        <v>75</v>
      </c>
      <c r="B85">
        <f>COUNTIF(SpmRawData!$1:$1,DO_NOT_EDIT!A85)</f>
        <v>1</v>
      </c>
      <c r="C85">
        <f>MATCH(A85,SpmRawData!$A$1:$AMK$1,0)</f>
        <v>64</v>
      </c>
    </row>
    <row r="86" spans="1:3" x14ac:dyDescent="0.3">
      <c r="A86" s="62" t="s">
        <v>46</v>
      </c>
      <c r="B86">
        <f>COUNTIF(SpmRawData!$1:$1,DO_NOT_EDIT!A86)</f>
        <v>1</v>
      </c>
      <c r="C86">
        <f>MATCH(A86,SpmRawData!$A$1:$AMK$1,0)</f>
        <v>65</v>
      </c>
    </row>
    <row r="87" spans="1:3" x14ac:dyDescent="0.3">
      <c r="A87" s="62" t="s">
        <v>47</v>
      </c>
      <c r="B87">
        <f>COUNTIF(SpmRawData!$1:$1,DO_NOT_EDIT!A87)</f>
        <v>1</v>
      </c>
      <c r="C87">
        <f>MATCH(A87,SpmRawData!$A$1:$AMK$1,0)</f>
        <v>66</v>
      </c>
    </row>
    <row r="88" spans="1:3" x14ac:dyDescent="0.3">
      <c r="A88" s="62" t="s">
        <v>39</v>
      </c>
      <c r="B88">
        <f>COUNTIF(SpmRawData!$1:$1,DO_NOT_EDIT!A88)</f>
        <v>1</v>
      </c>
      <c r="C88">
        <f>MATCH(A88,SpmRawData!$A$1:$AMK$1,0)</f>
        <v>67</v>
      </c>
    </row>
    <row r="89" spans="1:3" x14ac:dyDescent="0.3">
      <c r="A89" s="62" t="s">
        <v>40</v>
      </c>
      <c r="B89">
        <f>COUNTIF(SpmRawData!$1:$1,DO_NOT_EDIT!A89)</f>
        <v>1</v>
      </c>
      <c r="C89">
        <f>MATCH(A89,SpmRawData!$A$1:$AMK$1,0)</f>
        <v>68</v>
      </c>
    </row>
    <row r="90" spans="1:3" x14ac:dyDescent="0.3">
      <c r="A90" s="62" t="s">
        <v>41</v>
      </c>
      <c r="B90">
        <f>COUNTIF(SpmRawData!$1:$1,DO_NOT_EDIT!A90)</f>
        <v>1</v>
      </c>
      <c r="C90">
        <f>MATCH(A90,SpmRawData!$A$1:$AMK$1,0)</f>
        <v>69</v>
      </c>
    </row>
    <row r="91" spans="1:3" x14ac:dyDescent="0.3">
      <c r="A91" s="62" t="s">
        <v>42</v>
      </c>
      <c r="B91">
        <f>COUNTIF(SpmRawData!$1:$1,DO_NOT_EDIT!A91)</f>
        <v>1</v>
      </c>
      <c r="C91">
        <f>MATCH(A91,SpmRawData!$A$1:$AMK$1,0)</f>
        <v>70</v>
      </c>
    </row>
    <row r="92" spans="1:3" x14ac:dyDescent="0.3">
      <c r="A92" s="62" t="s">
        <v>43</v>
      </c>
      <c r="B92">
        <f>COUNTIF(SpmRawData!$1:$1,DO_NOT_EDIT!A92)</f>
        <v>1</v>
      </c>
      <c r="C92">
        <f>MATCH(A92,SpmRawData!$A$1:$AMK$1,0)</f>
        <v>71</v>
      </c>
    </row>
    <row r="93" spans="1:3" x14ac:dyDescent="0.3">
      <c r="A93" s="62" t="s">
        <v>44</v>
      </c>
      <c r="B93">
        <f>COUNTIF(SpmRawData!$1:$1,DO_NOT_EDIT!A93)</f>
        <v>1</v>
      </c>
      <c r="C93">
        <f>MATCH(A93,SpmRawData!$A$1:$AMK$1,0)</f>
        <v>72</v>
      </c>
    </row>
    <row r="94" spans="1:3" x14ac:dyDescent="0.3">
      <c r="A94" s="62" t="s">
        <v>45</v>
      </c>
      <c r="B94">
        <f>COUNTIF(SpmRawData!$1:$1,DO_NOT_EDIT!A94)</f>
        <v>1</v>
      </c>
      <c r="C94">
        <f>MATCH(A94,SpmRawData!$A$1:$AMK$1,0)</f>
        <v>73</v>
      </c>
    </row>
    <row r="95" spans="1:3" x14ac:dyDescent="0.3">
      <c r="A95" s="62" t="s">
        <v>66</v>
      </c>
      <c r="B95">
        <f>COUNTIF(SpmRawData!$1:$1,DO_NOT_EDIT!A95)</f>
        <v>1</v>
      </c>
      <c r="C95">
        <f>MATCH(A95,SpmRawData!$A$1:$AMK$1,0)</f>
        <v>74</v>
      </c>
    </row>
    <row r="96" spans="1:3" x14ac:dyDescent="0.3">
      <c r="A96" s="62" t="s">
        <v>67</v>
      </c>
      <c r="B96">
        <f>COUNTIF(SpmRawData!$1:$1,DO_NOT_EDIT!A96)</f>
        <v>1</v>
      </c>
      <c r="C96">
        <f>MATCH(A96,SpmRawData!$A$1:$AMK$1,0)</f>
        <v>75</v>
      </c>
    </row>
    <row r="97" spans="1:3" x14ac:dyDescent="0.3">
      <c r="A97" s="62" t="s">
        <v>59</v>
      </c>
      <c r="B97">
        <f>COUNTIF(SpmRawData!$1:$1,DO_NOT_EDIT!A97)</f>
        <v>1</v>
      </c>
      <c r="C97">
        <f>MATCH(A97,SpmRawData!$A$1:$AMK$1,0)</f>
        <v>76</v>
      </c>
    </row>
    <row r="98" spans="1:3" x14ac:dyDescent="0.3">
      <c r="A98" s="62" t="s">
        <v>60</v>
      </c>
      <c r="B98">
        <f>COUNTIF(SpmRawData!$1:$1,DO_NOT_EDIT!A98)</f>
        <v>1</v>
      </c>
      <c r="C98">
        <f>MATCH(A98,SpmRawData!$A$1:$AMK$1,0)</f>
        <v>77</v>
      </c>
    </row>
    <row r="99" spans="1:3" x14ac:dyDescent="0.3">
      <c r="A99" s="62" t="s">
        <v>61</v>
      </c>
      <c r="B99">
        <f>COUNTIF(SpmRawData!$1:$1,DO_NOT_EDIT!A99)</f>
        <v>1</v>
      </c>
      <c r="C99">
        <f>MATCH(A99,SpmRawData!$A$1:$AMK$1,0)</f>
        <v>78</v>
      </c>
    </row>
    <row r="100" spans="1:3" x14ac:dyDescent="0.3">
      <c r="A100" s="62" t="s">
        <v>62</v>
      </c>
      <c r="B100">
        <f>COUNTIF(SpmRawData!$1:$1,DO_NOT_EDIT!A100)</f>
        <v>1</v>
      </c>
      <c r="C100">
        <f>MATCH(A100,SpmRawData!$A$1:$AMK$1,0)</f>
        <v>79</v>
      </c>
    </row>
    <row r="101" spans="1:3" x14ac:dyDescent="0.3">
      <c r="A101" s="62" t="s">
        <v>63</v>
      </c>
      <c r="B101">
        <f>COUNTIF(SpmRawData!$1:$1,DO_NOT_EDIT!A101)</f>
        <v>1</v>
      </c>
      <c r="C101">
        <f>MATCH(A101,SpmRawData!$A$1:$AMK$1,0)</f>
        <v>80</v>
      </c>
    </row>
    <row r="102" spans="1:3" x14ac:dyDescent="0.3">
      <c r="A102" s="62" t="s">
        <v>64</v>
      </c>
      <c r="B102">
        <f>COUNTIF(SpmRawData!$1:$1,DO_NOT_EDIT!A102)</f>
        <v>1</v>
      </c>
      <c r="C102">
        <f>MATCH(A102,SpmRawData!$A$1:$AMK$1,0)</f>
        <v>81</v>
      </c>
    </row>
    <row r="103" spans="1:3" x14ac:dyDescent="0.3">
      <c r="A103" s="62" t="s">
        <v>65</v>
      </c>
      <c r="B103">
        <f>COUNTIF(SpmRawData!$1:$1,DO_NOT_EDIT!A103)</f>
        <v>1</v>
      </c>
      <c r="C103">
        <f>MATCH(A103,SpmRawData!$A$1:$AMK$1,0)</f>
        <v>82</v>
      </c>
    </row>
    <row r="104" spans="1:3" x14ac:dyDescent="0.3">
      <c r="A104" s="62" t="s">
        <v>96</v>
      </c>
      <c r="B104">
        <f>COUNTIF(SpmRawData!$1:$1,DO_NOT_EDIT!A104)</f>
        <v>1</v>
      </c>
      <c r="C104">
        <f>MATCH(A104,SpmRawData!$A$1:$AMK$1,0)</f>
        <v>83</v>
      </c>
    </row>
    <row r="105" spans="1:3" x14ac:dyDescent="0.3">
      <c r="A105" s="62" t="s">
        <v>97</v>
      </c>
      <c r="B105">
        <f>COUNTIF(SpmRawData!$1:$1,DO_NOT_EDIT!A105)</f>
        <v>1</v>
      </c>
      <c r="C105">
        <f>MATCH(A105,SpmRawData!$A$1:$AMK$1,0)</f>
        <v>84</v>
      </c>
    </row>
    <row r="106" spans="1:3" x14ac:dyDescent="0.3">
      <c r="A106" s="62" t="s">
        <v>89</v>
      </c>
      <c r="B106">
        <f>COUNTIF(SpmRawData!$1:$1,DO_NOT_EDIT!A106)</f>
        <v>1</v>
      </c>
      <c r="C106">
        <f>MATCH(A106,SpmRawData!$A$1:$AMK$1,0)</f>
        <v>85</v>
      </c>
    </row>
    <row r="107" spans="1:3" x14ac:dyDescent="0.3">
      <c r="A107" s="62" t="s">
        <v>90</v>
      </c>
      <c r="B107">
        <f>COUNTIF(SpmRawData!$1:$1,DO_NOT_EDIT!A107)</f>
        <v>1</v>
      </c>
      <c r="C107">
        <f>MATCH(A107,SpmRawData!$A$1:$AMK$1,0)</f>
        <v>86</v>
      </c>
    </row>
    <row r="108" spans="1:3" x14ac:dyDescent="0.3">
      <c r="A108" s="62" t="s">
        <v>91</v>
      </c>
      <c r="B108">
        <f>COUNTIF(SpmRawData!$1:$1,DO_NOT_EDIT!A108)</f>
        <v>1</v>
      </c>
      <c r="C108">
        <f>MATCH(A108,SpmRawData!$A$1:$AMK$1,0)</f>
        <v>87</v>
      </c>
    </row>
    <row r="109" spans="1:3" x14ac:dyDescent="0.3">
      <c r="A109" s="62" t="s">
        <v>92</v>
      </c>
      <c r="B109">
        <f>COUNTIF(SpmRawData!$1:$1,DO_NOT_EDIT!A109)</f>
        <v>1</v>
      </c>
      <c r="C109">
        <f>MATCH(A109,SpmRawData!$A$1:$AMK$1,0)</f>
        <v>88</v>
      </c>
    </row>
    <row r="110" spans="1:3" x14ac:dyDescent="0.3">
      <c r="A110" s="62" t="s">
        <v>93</v>
      </c>
      <c r="B110">
        <f>COUNTIF(SpmRawData!$1:$1,DO_NOT_EDIT!A110)</f>
        <v>1</v>
      </c>
      <c r="C110">
        <f>MATCH(A110,SpmRawData!$A$1:$AMK$1,0)</f>
        <v>89</v>
      </c>
    </row>
    <row r="111" spans="1:3" x14ac:dyDescent="0.3">
      <c r="A111" s="62" t="s">
        <v>94</v>
      </c>
      <c r="B111">
        <f>COUNTIF(SpmRawData!$1:$1,DO_NOT_EDIT!A111)</f>
        <v>1</v>
      </c>
      <c r="C111">
        <f>MATCH(A111,SpmRawData!$A$1:$AMK$1,0)</f>
        <v>90</v>
      </c>
    </row>
    <row r="112" spans="1:3" x14ac:dyDescent="0.3">
      <c r="A112" s="62" t="s">
        <v>95</v>
      </c>
      <c r="B112">
        <f>COUNTIF(SpmRawData!$1:$1,DO_NOT_EDIT!A112)</f>
        <v>1</v>
      </c>
      <c r="C112">
        <f>MATCH(A112,SpmRawData!$A$1:$AMK$1,0)</f>
        <v>91</v>
      </c>
    </row>
    <row r="113" spans="1:3" x14ac:dyDescent="0.3">
      <c r="A113" s="62" t="s">
        <v>107</v>
      </c>
      <c r="B113">
        <f>COUNTIF(SpmRawData!$1:$1,DO_NOT_EDIT!A113)</f>
        <v>1</v>
      </c>
      <c r="C113">
        <f>MATCH(A113,SpmRawData!$A$1:$AMK$1,0)</f>
        <v>92</v>
      </c>
    </row>
    <row r="114" spans="1:3" x14ac:dyDescent="0.3">
      <c r="A114" s="62" t="s">
        <v>219</v>
      </c>
      <c r="B114">
        <f>COUNTIF(SpmRawData!$1:$1,DO_NOT_EDIT!A114)</f>
        <v>1</v>
      </c>
      <c r="C114">
        <f>MATCH(A114,SpmRawData!$A$1:$AMK$1,0)</f>
        <v>93</v>
      </c>
    </row>
    <row r="115" spans="1:3" x14ac:dyDescent="0.3">
      <c r="A115" s="62" t="s">
        <v>109</v>
      </c>
      <c r="B115">
        <f>COUNTIF(SpmRawData!$1:$1,DO_NOT_EDIT!A115)</f>
        <v>1</v>
      </c>
      <c r="C115">
        <f>MATCH(A115,SpmRawData!$A$1:$AMK$1,0)</f>
        <v>94</v>
      </c>
    </row>
    <row r="116" spans="1:3" x14ac:dyDescent="0.3">
      <c r="A116" s="62" t="s">
        <v>111</v>
      </c>
      <c r="B116">
        <f>COUNTIF(SpmRawData!$1:$1,DO_NOT_EDIT!A116)</f>
        <v>1</v>
      </c>
      <c r="C116">
        <f>MATCH(A116,SpmRawData!$A$1:$AMK$1,0)</f>
        <v>95</v>
      </c>
    </row>
    <row r="117" spans="1:3" x14ac:dyDescent="0.3">
      <c r="A117" s="62" t="s">
        <v>105</v>
      </c>
      <c r="B117">
        <f>COUNTIF(SpmRawData!$1:$1,DO_NOT_EDIT!A117)</f>
        <v>1</v>
      </c>
      <c r="C117">
        <f>MATCH(A117,SpmRawData!$A$1:$AMK$1,0)</f>
        <v>96</v>
      </c>
    </row>
    <row r="118" spans="1:3" x14ac:dyDescent="0.3">
      <c r="A118" s="62" t="s">
        <v>132</v>
      </c>
      <c r="B118">
        <f>COUNTIF(SpmRawData!$1:$1,DO_NOT_EDIT!A118)</f>
        <v>1</v>
      </c>
      <c r="C118">
        <f>MATCH(A118,SpmRawData!$A$1:$AMK$1,0)</f>
        <v>97</v>
      </c>
    </row>
    <row r="119" spans="1:3" x14ac:dyDescent="0.3">
      <c r="A119" s="62" t="s">
        <v>115</v>
      </c>
      <c r="B119">
        <f>COUNTIF(SpmRawData!$1:$1,DO_NOT_EDIT!A119)</f>
        <v>1</v>
      </c>
      <c r="C119">
        <f>MATCH(A119,SpmRawData!$A$1:$AMK$1,0)</f>
        <v>98</v>
      </c>
    </row>
    <row r="120" spans="1:3" x14ac:dyDescent="0.3">
      <c r="A120" s="62" t="s">
        <v>117</v>
      </c>
      <c r="B120">
        <f>COUNTIF(SpmRawData!$1:$1,DO_NOT_EDIT!A120)</f>
        <v>1</v>
      </c>
      <c r="C120">
        <f>MATCH(A120,SpmRawData!$A$1:$AMK$1,0)</f>
        <v>99</v>
      </c>
    </row>
    <row r="121" spans="1:3" x14ac:dyDescent="0.3">
      <c r="A121" s="62" t="s">
        <v>119</v>
      </c>
      <c r="B121">
        <f>COUNTIF(SpmRawData!$1:$1,DO_NOT_EDIT!A121)</f>
        <v>1</v>
      </c>
      <c r="C121">
        <f>MATCH(A121,SpmRawData!$A$1:$AMK$1,0)</f>
        <v>100</v>
      </c>
    </row>
    <row r="122" spans="1:3" x14ac:dyDescent="0.3">
      <c r="A122" s="62" t="s">
        <v>134</v>
      </c>
      <c r="B122">
        <f>COUNTIF(SpmRawData!$1:$1,DO_NOT_EDIT!A122)</f>
        <v>1</v>
      </c>
      <c r="C122">
        <f>MATCH(A122,SpmRawData!$A$1:$AMK$1,0)</f>
        <v>101</v>
      </c>
    </row>
    <row r="123" spans="1:3" x14ac:dyDescent="0.3">
      <c r="A123" s="62" t="s">
        <v>135</v>
      </c>
      <c r="B123">
        <f>COUNTIF(SpmRawData!$1:$1,DO_NOT_EDIT!A123)</f>
        <v>1</v>
      </c>
      <c r="C123">
        <f>MATCH(A123,SpmRawData!$A$1:$AMK$1,0)</f>
        <v>102</v>
      </c>
    </row>
    <row r="124" spans="1:3" x14ac:dyDescent="0.3">
      <c r="A124" s="62" t="s">
        <v>122</v>
      </c>
      <c r="B124">
        <f>COUNTIF(SpmRawData!$1:$1,DO_NOT_EDIT!A124)</f>
        <v>1</v>
      </c>
      <c r="C124">
        <f>MATCH(A124,SpmRawData!$A$1:$AMK$1,0)</f>
        <v>103</v>
      </c>
    </row>
    <row r="125" spans="1:3" x14ac:dyDescent="0.3">
      <c r="A125" s="62" t="s">
        <v>124</v>
      </c>
      <c r="B125">
        <f>COUNTIF(SpmRawData!$1:$1,DO_NOT_EDIT!A125)</f>
        <v>1</v>
      </c>
      <c r="C125">
        <f>MATCH(A125,SpmRawData!$A$1:$AMK$1,0)</f>
        <v>104</v>
      </c>
    </row>
    <row r="126" spans="1:3" x14ac:dyDescent="0.3">
      <c r="A126" s="62" t="s">
        <v>138</v>
      </c>
      <c r="B126">
        <f>COUNTIF(SpmRawData!$1:$1,DO_NOT_EDIT!A126)</f>
        <v>1</v>
      </c>
      <c r="C126">
        <f>MATCH(A126,SpmRawData!$A$1:$AMK$1,0)</f>
        <v>105</v>
      </c>
    </row>
    <row r="127" spans="1:3" x14ac:dyDescent="0.3">
      <c r="A127" s="62" t="s">
        <v>139</v>
      </c>
      <c r="B127">
        <f>COUNTIF(SpmRawData!$1:$1,DO_NOT_EDIT!A127)</f>
        <v>1</v>
      </c>
      <c r="C127">
        <f>MATCH(A127,SpmRawData!$A$1:$AMK$1,0)</f>
        <v>106</v>
      </c>
    </row>
    <row r="128" spans="1:3" x14ac:dyDescent="0.3">
      <c r="A128" s="62" t="s">
        <v>127</v>
      </c>
      <c r="B128">
        <f>COUNTIF(SpmRawData!$1:$1,DO_NOT_EDIT!A128)</f>
        <v>1</v>
      </c>
      <c r="C128">
        <f>MATCH(A128,SpmRawData!$A$1:$AMK$1,0)</f>
        <v>107</v>
      </c>
    </row>
    <row r="129" spans="1:3" x14ac:dyDescent="0.3">
      <c r="A129" s="62" t="s">
        <v>129</v>
      </c>
      <c r="B129">
        <f>COUNTIF(SpmRawData!$1:$1,DO_NOT_EDIT!A129)</f>
        <v>1</v>
      </c>
      <c r="C129">
        <f>MATCH(A129,SpmRawData!$A$1:$AMK$1,0)</f>
        <v>108</v>
      </c>
    </row>
    <row r="130" spans="1:3" x14ac:dyDescent="0.3">
      <c r="A130" s="62" t="s">
        <v>142</v>
      </c>
      <c r="B130">
        <f>COUNTIF(SpmRawData!$1:$1,DO_NOT_EDIT!A130)</f>
        <v>1</v>
      </c>
      <c r="C130">
        <f>MATCH(A130,SpmRawData!$A$1:$AMK$1,0)</f>
        <v>109</v>
      </c>
    </row>
    <row r="131" spans="1:3" x14ac:dyDescent="0.3">
      <c r="A131" s="62" t="s">
        <v>143</v>
      </c>
      <c r="B131">
        <f>COUNTIF(SpmRawData!$1:$1,DO_NOT_EDIT!A131)</f>
        <v>1</v>
      </c>
      <c r="C131">
        <f>MATCH(A131,SpmRawData!$A$1:$AMK$1,0)</f>
        <v>110</v>
      </c>
    </row>
    <row r="132" spans="1:3" x14ac:dyDescent="0.3">
      <c r="A132" s="62" t="s">
        <v>221</v>
      </c>
      <c r="B132">
        <f>COUNTIF(SpmRawData!$1:$1,DO_NOT_EDIT!A132)</f>
        <v>1</v>
      </c>
      <c r="C132">
        <f>MATCH(A132,SpmRawData!$A$1:$AMK$1,0)</f>
        <v>111</v>
      </c>
    </row>
    <row r="133" spans="1:3" x14ac:dyDescent="0.3">
      <c r="A133" s="62" t="s">
        <v>156</v>
      </c>
      <c r="B133">
        <f>COUNTIF(SpmRawData!$1:$1,DO_NOT_EDIT!A133)</f>
        <v>1</v>
      </c>
      <c r="C133">
        <f>MATCH(A133,SpmRawData!$A$1:$AMK$1,0)</f>
        <v>112</v>
      </c>
    </row>
    <row r="134" spans="1:3" x14ac:dyDescent="0.3">
      <c r="A134" s="62" t="s">
        <v>158</v>
      </c>
      <c r="B134">
        <f>COUNTIF(SpmRawData!$1:$1,DO_NOT_EDIT!A134)</f>
        <v>1</v>
      </c>
      <c r="C134">
        <f>MATCH(A134,SpmRawData!$A$1:$AMK$1,0)</f>
        <v>113</v>
      </c>
    </row>
    <row r="135" spans="1:3" x14ac:dyDescent="0.3">
      <c r="A135" s="62" t="s">
        <v>149</v>
      </c>
      <c r="B135">
        <f>COUNTIF(SpmRawData!$1:$1,DO_NOT_EDIT!A135)</f>
        <v>1</v>
      </c>
      <c r="C135">
        <f>MATCH(A135,SpmRawData!$A$1:$AMK$1,0)</f>
        <v>114</v>
      </c>
    </row>
    <row r="136" spans="1:3" x14ac:dyDescent="0.3">
      <c r="A136" s="62" t="s">
        <v>151</v>
      </c>
      <c r="B136">
        <f>COUNTIF(SpmRawData!$1:$1,DO_NOT_EDIT!A136)</f>
        <v>1</v>
      </c>
      <c r="C136">
        <f>MATCH(A136,SpmRawData!$A$1:$AMK$1,0)</f>
        <v>115</v>
      </c>
    </row>
    <row r="137" spans="1:3" x14ac:dyDescent="0.3">
      <c r="A137" s="62" t="s">
        <v>147</v>
      </c>
      <c r="B137">
        <f>COUNTIF(SpmRawData!$1:$1,DO_NOT_EDIT!A137)</f>
        <v>1</v>
      </c>
      <c r="C137">
        <f>MATCH(A137,SpmRawData!$A$1:$AMK$1,0)</f>
        <v>116</v>
      </c>
    </row>
    <row r="138" spans="1:3" x14ac:dyDescent="0.3">
      <c r="A138" s="62" t="s">
        <v>154</v>
      </c>
      <c r="B138">
        <f>COUNTIF(SpmRawData!$1:$1,DO_NOT_EDIT!A138)</f>
        <v>1</v>
      </c>
      <c r="C138">
        <f>MATCH(A138,SpmRawData!$A$1:$AMK$1,0)</f>
        <v>117</v>
      </c>
    </row>
    <row r="139" spans="1:3" x14ac:dyDescent="0.3">
      <c r="A139" s="62" t="s">
        <v>223</v>
      </c>
      <c r="B139">
        <f>COUNTIF(SpmRawData!$1:$1,DO_NOT_EDIT!A139)</f>
        <v>1</v>
      </c>
      <c r="C139">
        <f>MATCH(A139,SpmRawData!$A$1:$AMK$1,0)</f>
        <v>118</v>
      </c>
    </row>
    <row r="140" spans="1:3" x14ac:dyDescent="0.3">
      <c r="A140" s="62" t="s">
        <v>170</v>
      </c>
      <c r="B140">
        <f>COUNTIF(SpmRawData!$1:$1,DO_NOT_EDIT!A140)</f>
        <v>1</v>
      </c>
      <c r="C140">
        <f>MATCH(A140,SpmRawData!$A$1:$AMK$1,0)</f>
        <v>119</v>
      </c>
    </row>
    <row r="141" spans="1:3" x14ac:dyDescent="0.3">
      <c r="A141" s="62" t="s">
        <v>171</v>
      </c>
      <c r="B141">
        <f>COUNTIF(SpmRawData!$1:$1,DO_NOT_EDIT!A141)</f>
        <v>1</v>
      </c>
      <c r="C141">
        <f>MATCH(A141,SpmRawData!$A$1:$AMK$1,0)</f>
        <v>120</v>
      </c>
    </row>
    <row r="142" spans="1:3" x14ac:dyDescent="0.3">
      <c r="A142" s="62" t="s">
        <v>172</v>
      </c>
      <c r="B142">
        <f>COUNTIF(SpmRawData!$1:$1,DO_NOT_EDIT!A142)</f>
        <v>1</v>
      </c>
      <c r="C142">
        <f>MATCH(A142,SpmRawData!$A$1:$AMK$1,0)</f>
        <v>121</v>
      </c>
    </row>
    <row r="143" spans="1:3" x14ac:dyDescent="0.3">
      <c r="A143" s="62" t="s">
        <v>227</v>
      </c>
      <c r="B143">
        <f>COUNTIF(SpmRawData!$1:$1,DO_NOT_EDIT!A143)</f>
        <v>1</v>
      </c>
      <c r="C143">
        <f>MATCH(A143,SpmRawData!$A$1:$AMK$1,0)</f>
        <v>122</v>
      </c>
    </row>
    <row r="144" spans="1:3" x14ac:dyDescent="0.3">
      <c r="A144" s="62" t="s">
        <v>179</v>
      </c>
      <c r="B144">
        <f>COUNTIF(SpmRawData!$1:$1,DO_NOT_EDIT!A144)</f>
        <v>1</v>
      </c>
      <c r="C144">
        <f>MATCH(A144,SpmRawData!$A$1:$AMK$1,0)</f>
        <v>123</v>
      </c>
    </row>
    <row r="145" spans="1:3" x14ac:dyDescent="0.3">
      <c r="A145" s="62" t="s">
        <v>177</v>
      </c>
      <c r="B145">
        <f>COUNTIF(SpmRawData!$1:$1,DO_NOT_EDIT!A145)</f>
        <v>1</v>
      </c>
      <c r="C145">
        <f>MATCH(A145,SpmRawData!$A$1:$AMK$1,0)</f>
        <v>124</v>
      </c>
    </row>
    <row r="146" spans="1:3" x14ac:dyDescent="0.3">
      <c r="A146" s="62" t="s">
        <v>175</v>
      </c>
      <c r="B146">
        <f>COUNTIF(SpmRawData!$1:$1,DO_NOT_EDIT!A146)</f>
        <v>1</v>
      </c>
      <c r="C146">
        <f>MATCH(A146,SpmRawData!$A$1:$AMK$1,0)</f>
        <v>125</v>
      </c>
    </row>
    <row r="147" spans="1:3" x14ac:dyDescent="0.3">
      <c r="A147" s="62" t="s">
        <v>165</v>
      </c>
      <c r="B147">
        <f>COUNTIF(SpmRawData!$1:$1,DO_NOT_EDIT!A147)</f>
        <v>1</v>
      </c>
      <c r="C147">
        <f>MATCH(A147,SpmRawData!$A$1:$AMK$1,0)</f>
        <v>126</v>
      </c>
    </row>
    <row r="148" spans="1:3" x14ac:dyDescent="0.3">
      <c r="A148" s="62" t="s">
        <v>167</v>
      </c>
      <c r="B148">
        <f>COUNTIF(SpmRawData!$1:$1,DO_NOT_EDIT!A148)</f>
        <v>1</v>
      </c>
      <c r="C148">
        <f>MATCH(A148,SpmRawData!$A$1:$AMK$1,0)</f>
        <v>127</v>
      </c>
    </row>
    <row r="149" spans="1:3" x14ac:dyDescent="0.3">
      <c r="A149" s="62" t="s">
        <v>163</v>
      </c>
      <c r="B149">
        <f>COUNTIF(SpmRawData!$1:$1,DO_NOT_EDIT!A149)</f>
        <v>1</v>
      </c>
      <c r="C149">
        <f>MATCH(A149,SpmRawData!$A$1:$AMK$1,0)</f>
        <v>128</v>
      </c>
    </row>
    <row r="150" spans="1:3" x14ac:dyDescent="0.3">
      <c r="A150" s="62" t="s">
        <v>161</v>
      </c>
      <c r="B150">
        <f>COUNTIF(SpmRawData!$1:$1,DO_NOT_EDIT!A150)</f>
        <v>1</v>
      </c>
      <c r="C150">
        <f>MATCH(A150,SpmRawData!$A$1:$AMK$1,0)</f>
        <v>129</v>
      </c>
    </row>
    <row r="151" spans="1:3" x14ac:dyDescent="0.3">
      <c r="A151" s="62" t="s">
        <v>229</v>
      </c>
      <c r="B151">
        <f>COUNTIF(SpmRawData!$1:$1,DO_NOT_EDIT!A151)</f>
        <v>1</v>
      </c>
      <c r="C151">
        <f>MATCH(A151,SpmRawData!$A$1:$AMK$1,0)</f>
        <v>130</v>
      </c>
    </row>
    <row r="152" spans="1:3" x14ac:dyDescent="0.3">
      <c r="A152" s="62" t="s">
        <v>206</v>
      </c>
      <c r="B152">
        <f>COUNTIF(SpmRawData!$1:$1,DO_NOT_EDIT!A152)</f>
        <v>1</v>
      </c>
      <c r="C152">
        <f>MATCH(A152,SpmRawData!$A$1:$AMK$1,0)</f>
        <v>131</v>
      </c>
    </row>
    <row r="153" spans="1:3" x14ac:dyDescent="0.3">
      <c r="A153" s="62" t="s">
        <v>200</v>
      </c>
      <c r="B153">
        <f>COUNTIF(SpmRawData!$1:$1,DO_NOT_EDIT!A153)</f>
        <v>1</v>
      </c>
      <c r="C153">
        <f>MATCH(A153,SpmRawData!$A$1:$AMK$1,0)</f>
        <v>132</v>
      </c>
    </row>
    <row r="154" spans="1:3" x14ac:dyDescent="0.3">
      <c r="A154" s="62" t="s">
        <v>194</v>
      </c>
      <c r="B154">
        <f>COUNTIF(SpmRawData!$1:$1,DO_NOT_EDIT!A154)</f>
        <v>1</v>
      </c>
      <c r="C154">
        <f>MATCH(A154,SpmRawData!$A$1:$AMK$1,0)</f>
        <v>133</v>
      </c>
    </row>
    <row r="155" spans="1:3" x14ac:dyDescent="0.3">
      <c r="A155" s="62" t="s">
        <v>188</v>
      </c>
      <c r="B155">
        <f>COUNTIF(SpmRawData!$1:$1,DO_NOT_EDIT!A155)</f>
        <v>1</v>
      </c>
      <c r="C155">
        <f>MATCH(A155,SpmRawData!$A$1:$AMK$1,0)</f>
        <v>134</v>
      </c>
    </row>
    <row r="156" spans="1:3" x14ac:dyDescent="0.3">
      <c r="A156" s="62" t="s">
        <v>208</v>
      </c>
      <c r="B156">
        <f>COUNTIF(SpmRawData!$1:$1,DO_NOT_EDIT!A156)</f>
        <v>1</v>
      </c>
      <c r="C156">
        <f>MATCH(A156,SpmRawData!$A$1:$AMK$1,0)</f>
        <v>135</v>
      </c>
    </row>
    <row r="157" spans="1:3" x14ac:dyDescent="0.3">
      <c r="A157" s="62" t="s">
        <v>202</v>
      </c>
      <c r="B157">
        <f>COUNTIF(SpmRawData!$1:$1,DO_NOT_EDIT!A157)</f>
        <v>1</v>
      </c>
      <c r="C157">
        <f>MATCH(A157,SpmRawData!$A$1:$AMK$1,0)</f>
        <v>136</v>
      </c>
    </row>
    <row r="158" spans="1:3" x14ac:dyDescent="0.3">
      <c r="A158" s="62" t="s">
        <v>196</v>
      </c>
      <c r="B158">
        <f>COUNTIF(SpmRawData!$1:$1,DO_NOT_EDIT!A158)</f>
        <v>1</v>
      </c>
      <c r="C158">
        <f>MATCH(A158,SpmRawData!$A$1:$AMK$1,0)</f>
        <v>137</v>
      </c>
    </row>
    <row r="159" spans="1:3" x14ac:dyDescent="0.3">
      <c r="A159" s="62" t="s">
        <v>190</v>
      </c>
      <c r="B159">
        <f>COUNTIF(SpmRawData!$1:$1,DO_NOT_EDIT!A159)</f>
        <v>1</v>
      </c>
      <c r="C159">
        <f>MATCH(A159,SpmRawData!$A$1:$AMK$1,0)</f>
        <v>138</v>
      </c>
    </row>
    <row r="160" spans="1:3" x14ac:dyDescent="0.3">
      <c r="A160" s="62" t="s">
        <v>209</v>
      </c>
      <c r="B160">
        <f>COUNTIF(SpmRawData!$1:$1,DO_NOT_EDIT!A160)</f>
        <v>1</v>
      </c>
      <c r="C160">
        <f>MATCH(A160,SpmRawData!$A$1:$AMK$1,0)</f>
        <v>139</v>
      </c>
    </row>
    <row r="161" spans="1:3" x14ac:dyDescent="0.3">
      <c r="A161" s="62" t="s">
        <v>203</v>
      </c>
      <c r="B161">
        <f>COUNTIF(SpmRawData!$1:$1,DO_NOT_EDIT!A161)</f>
        <v>1</v>
      </c>
      <c r="C161">
        <f>MATCH(A161,SpmRawData!$A$1:$AMK$1,0)</f>
        <v>140</v>
      </c>
    </row>
    <row r="162" spans="1:3" x14ac:dyDescent="0.3">
      <c r="A162" s="62" t="s">
        <v>197</v>
      </c>
      <c r="B162">
        <f>COUNTIF(SpmRawData!$1:$1,DO_NOT_EDIT!A162)</f>
        <v>1</v>
      </c>
      <c r="C162">
        <f>MATCH(A162,SpmRawData!$A$1:$AMK$1,0)</f>
        <v>141</v>
      </c>
    </row>
    <row r="163" spans="1:3" x14ac:dyDescent="0.3">
      <c r="A163" s="62" t="s">
        <v>191</v>
      </c>
      <c r="B163">
        <f>COUNTIF(SpmRawData!$1:$1,DO_NOT_EDIT!A163)</f>
        <v>1</v>
      </c>
      <c r="C163">
        <f>MATCH(A163,SpmRawData!$A$1:$AMK$1,0)</f>
        <v>142</v>
      </c>
    </row>
    <row r="164" spans="1:3" x14ac:dyDescent="0.3">
      <c r="A164" s="62" t="s">
        <v>210</v>
      </c>
      <c r="B164">
        <f>COUNTIF(SpmRawData!$1:$1,DO_NOT_EDIT!A164)</f>
        <v>1</v>
      </c>
      <c r="C164">
        <f>MATCH(A164,SpmRawData!$A$1:$AMK$1,0)</f>
        <v>143</v>
      </c>
    </row>
    <row r="165" spans="1:3" x14ac:dyDescent="0.3">
      <c r="A165" s="62" t="s">
        <v>204</v>
      </c>
      <c r="B165">
        <f>COUNTIF(SpmRawData!$1:$1,DO_NOT_EDIT!A165)</f>
        <v>1</v>
      </c>
      <c r="C165">
        <f>MATCH(A165,SpmRawData!$A$1:$AMK$1,0)</f>
        <v>144</v>
      </c>
    </row>
    <row r="166" spans="1:3" x14ac:dyDescent="0.3">
      <c r="A166" s="62" t="s">
        <v>198</v>
      </c>
      <c r="B166">
        <f>COUNTIF(SpmRawData!$1:$1,DO_NOT_EDIT!A166)</f>
        <v>1</v>
      </c>
      <c r="C166">
        <f>MATCH(A166,SpmRawData!$A$1:$AMK$1,0)</f>
        <v>145</v>
      </c>
    </row>
    <row r="167" spans="1:3" x14ac:dyDescent="0.3">
      <c r="A167" s="62" t="s">
        <v>192</v>
      </c>
      <c r="B167">
        <f>COUNTIF(SpmRawData!$1:$1,DO_NOT_EDIT!A167)</f>
        <v>1</v>
      </c>
      <c r="C167">
        <f>MATCH(A167,SpmRawData!$A$1:$AMK$1,0)</f>
        <v>146</v>
      </c>
    </row>
    <row r="168" spans="1:3" x14ac:dyDescent="0.3">
      <c r="A168" s="62" t="s">
        <v>207</v>
      </c>
      <c r="B168">
        <f>COUNTIF(SpmRawData!$1:$1,DO_NOT_EDIT!A168)</f>
        <v>1</v>
      </c>
      <c r="C168">
        <f>MATCH(A168,SpmRawData!$A$1:$AMK$1,0)</f>
        <v>147</v>
      </c>
    </row>
    <row r="169" spans="1:3" x14ac:dyDescent="0.3">
      <c r="A169" s="62" t="s">
        <v>201</v>
      </c>
      <c r="B169">
        <f>COUNTIF(SpmRawData!$1:$1,DO_NOT_EDIT!A169)</f>
        <v>1</v>
      </c>
      <c r="C169">
        <f>MATCH(A169,SpmRawData!$A$1:$AMK$1,0)</f>
        <v>148</v>
      </c>
    </row>
    <row r="170" spans="1:3" x14ac:dyDescent="0.3">
      <c r="A170" s="62" t="s">
        <v>195</v>
      </c>
      <c r="B170">
        <f>COUNTIF(SpmRawData!$1:$1,DO_NOT_EDIT!A170)</f>
        <v>1</v>
      </c>
      <c r="C170">
        <f>MATCH(A170,SpmRawData!$A$1:$AMK$1,0)</f>
        <v>149</v>
      </c>
    </row>
    <row r="171" spans="1:3" x14ac:dyDescent="0.3">
      <c r="A171" s="62" t="s">
        <v>189</v>
      </c>
      <c r="B171">
        <f>COUNTIF(SpmRawData!$1:$1,DO_NOT_EDIT!A171)</f>
        <v>1</v>
      </c>
      <c r="C171">
        <f>MATCH(A171,SpmRawData!$A$1:$AMK$1,0)</f>
        <v>150</v>
      </c>
    </row>
  </sheetData>
  <conditionalFormatting sqref="B7:B9">
    <cfRule type="cellIs" dxfId="5" priority="1" operator="equal">
      <formula>FALSE</formula>
    </cfRule>
    <cfRule type="cellIs" dxfId="4" priority="2" operator="equal">
      <formula>TRUE</formula>
    </cfRule>
  </conditionalFormatting>
  <conditionalFormatting sqref="B16">
    <cfRule type="cellIs" dxfId="3" priority="5" operator="equal">
      <formula>FALSE</formula>
    </cfRule>
    <cfRule type="cellIs" dxfId="2" priority="6" operator="equal">
      <formula>TRUE</formula>
    </cfRule>
  </conditionalFormatting>
  <conditionalFormatting sqref="B19">
    <cfRule type="cellIs" dxfId="1" priority="3" operator="equal">
      <formula>FALSE</formula>
    </cfRule>
    <cfRule type="cellIs" dxfId="0" priority="4" operator="equal">
      <formula>TRUE</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FD19B331B6154F98DDF9D6E590EC91" ma:contentTypeVersion="17" ma:contentTypeDescription="Create a new document." ma:contentTypeScope="" ma:versionID="c39676000deda965a711f101ed4f2b19">
  <xsd:schema xmlns:xsd="http://www.w3.org/2001/XMLSchema" xmlns:xs="http://www.w3.org/2001/XMLSchema" xmlns:p="http://schemas.microsoft.com/office/2006/metadata/properties" xmlns:ns2="6cfad6c9-0d8a-4f08-b363-fe79249bc20d" xmlns:ns3="e422c799-4dbb-4704-9bc4-2b14a9e15e06" targetNamespace="http://schemas.microsoft.com/office/2006/metadata/properties" ma:root="true" ma:fieldsID="e76ffdf36258d13fdedd88a4e15d94a5" ns2:_="" ns3:_="">
    <xsd:import namespace="6cfad6c9-0d8a-4f08-b363-fe79249bc20d"/>
    <xsd:import namespace="e422c799-4dbb-4704-9bc4-2b14a9e15e0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fad6c9-0d8a-4f08-b363-fe79249bc2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654925c-3bd7-4187-ab31-e932ed5cd6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22c799-4dbb-4704-9bc4-2b14a9e15e0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5ea22de-b79c-4d58-80b6-8c144d47058a}" ma:internalName="TaxCatchAll" ma:showField="CatchAllData" ma:web="e422c799-4dbb-4704-9bc4-2b14a9e15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cfad6c9-0d8a-4f08-b363-fe79249bc20d">
      <Terms xmlns="http://schemas.microsoft.com/office/infopath/2007/PartnerControls"/>
    </lcf76f155ced4ddcb4097134ff3c332f>
    <TaxCatchAll xmlns="e422c799-4dbb-4704-9bc4-2b14a9e15e0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BE15A5-EB67-413E-BFE4-2DA1DC1044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fad6c9-0d8a-4f08-b363-fe79249bc20d"/>
    <ds:schemaRef ds:uri="e422c799-4dbb-4704-9bc4-2b14a9e15e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75075E-B5B7-4397-9E65-FC7001A91A74}">
  <ds:schemaRefs>
    <ds:schemaRef ds:uri="http://schemas.microsoft.com/office/2006/metadata/properties"/>
    <ds:schemaRef ds:uri="http://schemas.microsoft.com/office/infopath/2007/PartnerControls"/>
    <ds:schemaRef ds:uri="6cfad6c9-0d8a-4f08-b363-fe79249bc20d"/>
    <ds:schemaRef ds:uri="e422c799-4dbb-4704-9bc4-2b14a9e15e06"/>
  </ds:schemaRefs>
</ds:datastoreItem>
</file>

<file path=customXml/itemProps3.xml><?xml version="1.0" encoding="utf-8"?>
<ds:datastoreItem xmlns:ds="http://schemas.openxmlformats.org/officeDocument/2006/customXml" ds:itemID="{1FDBD967-E747-40CA-8D17-8887A02CB8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17</vt:i4>
      </vt:variant>
    </vt:vector>
  </HeadingPairs>
  <TitlesOfParts>
    <vt:vector size="22" baseType="lpstr">
      <vt:lpstr>README</vt:lpstr>
      <vt:lpstr>SpmRawData</vt:lpstr>
      <vt:lpstr>SPM Summary Report Data</vt:lpstr>
      <vt:lpstr>SPM Summary Report Notes</vt:lpstr>
      <vt:lpstr>DO_NOT_EDIT</vt:lpstr>
      <vt:lpstr>all_ref_fields_have_text</vt:lpstr>
      <vt:lpstr>All_ref_fields_not_errors</vt:lpstr>
      <vt:lpstr>CocCode</vt:lpstr>
      <vt:lpstr>CocName</vt:lpstr>
      <vt:lpstr>FiscalYear</vt:lpstr>
      <vt:lpstr>HeadingLine2</vt:lpstr>
      <vt:lpstr>HeadingLine3</vt:lpstr>
      <vt:lpstr>README!Print_Area</vt:lpstr>
      <vt:lpstr>'SPM Summary Report Data'!Print_Area</vt:lpstr>
      <vt:lpstr>'SPM Summary Report Notes'!Print_Area</vt:lpstr>
      <vt:lpstr>SpmRawData!Print_Area</vt:lpstr>
      <vt:lpstr>'SPM Summary Report Data'!Print_Titles</vt:lpstr>
      <vt:lpstr>ReportEndDate</vt:lpstr>
      <vt:lpstr>ReportStartDate</vt:lpstr>
      <vt:lpstr>show_heading_section</vt:lpstr>
      <vt:lpstr>SPM_Measure2</vt:lpstr>
      <vt:lpstr>SPM_Table2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2025-03-28T03:55:48Z</dcterms:created>
  <dcterms:modified xsi:type="dcterms:W3CDTF">2026-03-04T15:16:20Z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0x010100F5FD19B331B6154F98DDF9D6E590EC91</vt:lpwstr>
  </property>
  <property fmtid="{D5CDD505-2E9C-101B-9397-08002B2CF9AE}" pid="3" name="MediaServiceImageTags">
    <vt:lpwstr/>
  </property>
</Properties>
</file>